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Stankova47-12oken - Výměn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'Stankova47-12oken - Výměn...'!$C$4:$J$76,'Stankova47-12oken - Výměn...'!$C$82:$J$110,'Stankova47-12oken - Výměn...'!$C$116:$K$183</definedName>
    <definedName function="false" hidden="false" localSheetId="1" name="_xlnm.Print_Titles" vbProcedure="false">'Stankova47-12oken - Výměn...'!$126:$126</definedName>
    <definedName function="false" hidden="true" localSheetId="1" name="_xlnm._FilterDatabase" vbProcedure="false">'Stankova47-12oken - Výměn...'!$C$126:$K$183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<sst xmlns="http://schemas.openxmlformats.org/spreadsheetml/2006/main" count="894" uniqueCount="312">
  <si>
    <t xml:space="preserve">Export Komplet</t>
  </si>
  <si>
    <t xml:space="preserve">2.0</t>
  </si>
  <si>
    <t xml:space="preserve">False</t>
  </si>
  <si>
    <t xml:space="preserve">{b8532d34-acae-4d89-8058-8134c262bafc}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</si>
  <si>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</si>
  <si>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</si>
  <si>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</si>
  <si>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</si>
  <si>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</si>
  <si>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</si>
  <si>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</si>
  <si>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</si>
  <si>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</si>
  <si>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Stankova47-12oken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</si>
  <si>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</si>
  <si>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</si>
  <si>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Výměna 12 oken</t>
  </si>
  <si>
    <t xml:space="preserve">KSO:</t>
  </si>
  <si>
    <t xml:space="preserve">CC-CZ:</t>
  </si>
  <si>
    <t xml:space="preserve">Místo:</t>
  </si>
  <si>
    <t xml:space="preserve">Staňkova 47,Brno</t>
  </si>
  <si>
    <t xml:space="preserve">Datum:</t>
  </si>
  <si>
    <t xml:space="preserve">Zadavatel:</t>
  </si>
  <si>
    <t xml:space="preserve">IČ:</t>
  </si>
  <si>
    <t xml:space="preserve">MmBrna,OSM,Husova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</si>
  <si>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</si>
  <si>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</si>
  <si>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</si>
  <si>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</si>
  <si>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</si>
  <si>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</si>
  <si>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</si>
  <si>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</si>
  <si>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</si>
  <si>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</si>
  <si>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</si>
  <si>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</si>
  <si>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</si>
  <si>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</si>
  <si>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</si>
  <si>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</si>
  <si>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</si>
  <si>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</si>
  <si>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</si>
  <si>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</si>
  <si>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</si>
  <si>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</si>
  <si>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</si>
  <si>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</si>
  <si>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</si>
  <si>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</si>
  <si>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</si>
  <si>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</si>
  <si>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</si>
  <si>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</si>
  <si>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</si>
  <si>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</si>
  <si>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</si>
  <si>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</si>
  <si>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</si>
  <si>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</si>
  <si>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</si>
  <si>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</si>
  <si>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</si>
  <si>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</si>
  <si>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</si>
  <si>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</si>
  <si>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</si>
  <si>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</si>
  <si>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</si>
  <si>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</si>
  <si>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</si>
  <si>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</si>
  <si>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</si>
  <si>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</si>
  <si>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</si>
  <si>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</si>
  <si>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</si>
  <si>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</si>
  <si>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</si>
  <si>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</si>
  <si>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</si>
  <si>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</si>
  <si>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</si>
  <si>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</si>
  <si>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</si>
  <si>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</si>
  <si>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</si>
  <si>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</si>
  <si>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</si>
  <si>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</si>
  <si>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</si>
  <si>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</si>
  <si>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</si>
  <si>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</si>
  <si>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</si>
  <si>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</si>
  <si>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</si>
  <si>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</si>
  <si>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</si>
  <si>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</si>
  <si>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</si>
  <si>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</si>
  <si>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</si>
  <si>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</si>
  <si>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</si>
  <si>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</si>
  <si>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</si>
  <si>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</si>
  <si>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</si>
  <si>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</si>
  <si>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</si>
  <si>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</si>
  <si>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</si>
  <si>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</si>
  <si>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</si>
  <si>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</si>
  <si>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</si>
  <si>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</si>
  <si>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</si>
  <si>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611135101</t>
  </si>
  <si>
    <t xml:space="preserve">Hrubá výplň rýh ve stropech maltou jakékoli šířky rýhy</t>
  </si>
  <si>
    <t xml:space="preserve">m2</t>
  </si>
  <si>
    <t xml:space="preserve">CS ÚRS 2023 01</t>
  </si>
  <si>
    <t xml:space="preserve">4</t>
  </si>
  <si>
    <t xml:space="preserve">2</t>
  </si>
  <si>
    <t xml:space="preserve">-1564273549</t>
  </si>
  <si>
    <t xml:space="preserve">612135101</t>
  </si>
  <si>
    <t xml:space="preserve">Hrubá výplň rýh ve stěnách maltou jakékoli šířky rýhy</t>
  </si>
  <si>
    <t xml:space="preserve">-2065155542</t>
  </si>
  <si>
    <t xml:space="preserve">3</t>
  </si>
  <si>
    <t xml:space="preserve">612325302</t>
  </si>
  <si>
    <t xml:space="preserve">Vápenocementová štuková omítka ostění nebo nadpraží</t>
  </si>
  <si>
    <t xml:space="preserve">2026064585</t>
  </si>
  <si>
    <t xml:space="preserve">612-pc 1</t>
  </si>
  <si>
    <t xml:space="preserve">Úprava ostění po demontáži oken</t>
  </si>
  <si>
    <t xml:space="preserve">kus</t>
  </si>
  <si>
    <t xml:space="preserve">-2098052111</t>
  </si>
  <si>
    <t xml:space="preserve">5</t>
  </si>
  <si>
    <t xml:space="preserve">632450124</t>
  </si>
  <si>
    <t xml:space="preserve">Vyrovnávací cementový potěr tl přes 40 do 50 mm ze suchých směsí provedený v pásu</t>
  </si>
  <si>
    <t xml:space="preserve">-869540922</t>
  </si>
  <si>
    <t xml:space="preserve">9</t>
  </si>
  <si>
    <t xml:space="preserve">Ostatní konstrukce a práce, bourání</t>
  </si>
  <si>
    <t xml:space="preserve">949101111</t>
  </si>
  <si>
    <t xml:space="preserve">Lešení pomocné pro objekty pozemních staveb s lešeňovou podlahou v do 1,9 m zatížení do 150 kg/m2</t>
  </si>
  <si>
    <t xml:space="preserve">-1131271919</t>
  </si>
  <si>
    <t xml:space="preserve">7</t>
  </si>
  <si>
    <t xml:space="preserve">952901111</t>
  </si>
  <si>
    <t xml:space="preserve">Vyčištění budov po výměně oken</t>
  </si>
  <si>
    <t xml:space="preserve">-853149220</t>
  </si>
  <si>
    <t xml:space="preserve">8</t>
  </si>
  <si>
    <t xml:space="preserve">968062355</t>
  </si>
  <si>
    <t xml:space="preserve">Vybourání dřevěných rámů oken dvojitých včetně křídel pl do 2 m2</t>
  </si>
  <si>
    <t xml:space="preserve">704696505</t>
  </si>
  <si>
    <t xml:space="preserve">968062356</t>
  </si>
  <si>
    <t xml:space="preserve">Vybourání dřevěných rámů oken dvojitých včetně křídel pl do 4 m2</t>
  </si>
  <si>
    <t xml:space="preserve">445776631</t>
  </si>
  <si>
    <t xml:space="preserve">997</t>
  </si>
  <si>
    <t xml:space="preserve">Přesun sutě</t>
  </si>
  <si>
    <t xml:space="preserve">10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</si>
  <si>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</si>
  <si>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</si>
  <si>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</si>
  <si>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-1178419088</t>
  </si>
  <si>
    <t xml:space="preserve">11</t>
  </si>
  <si>
    <t xml:space="preserve">997013501</t>
  </si>
  <si>
    <t xml:space="preserve">Odvoz suti a vybouraných hmot na skládku nebo meziskládku do 1 km se složením</t>
  </si>
  <si>
    <t xml:space="preserve">-206097614</t>
  </si>
  <si>
    <t xml:space="preserve">12</t>
  </si>
  <si>
    <t xml:space="preserve">997013511</t>
  </si>
  <si>
    <t xml:space="preserve">Odvoz suti a vybouraných hmot z meziskládky na skládku do 1 km s naložením a se složením</t>
  </si>
  <si>
    <t xml:space="preserve">-175892971</t>
  </si>
  <si>
    <t xml:space="preserve">13</t>
  </si>
  <si>
    <t xml:space="preserve">997013804</t>
  </si>
  <si>
    <t xml:space="preserve">Poplatek za uložení na skládce (skládkovné) stavebního odpadu ze skla kód odpadu 17 02 02</t>
  </si>
  <si>
    <t xml:space="preserve">-1763466925</t>
  </si>
  <si>
    <t xml:space="preserve">998</t>
  </si>
  <si>
    <t xml:space="preserve">Přesun hmot</t>
  </si>
  <si>
    <t xml:space="preserve">14</t>
  </si>
  <si>
    <t xml:space="preserve">998011002</t>
  </si>
  <si>
    <t xml:space="preserve">Přesun hmot pro budovy zděné v přes 6 do 12 m</t>
  </si>
  <si>
    <t xml:space="preserve">-1499537232</t>
  </si>
  <si>
    <t xml:space="preserve">PSV</t>
  </si>
  <si>
    <t xml:space="preserve">Práce a dodávky PSV</t>
  </si>
  <si>
    <t xml:space="preserve">764</t>
  </si>
  <si>
    <t xml:space="preserve">Konstrukce klempířské</t>
  </si>
  <si>
    <t xml:space="preserve">764002851</t>
  </si>
  <si>
    <t xml:space="preserve">Demontáž oplechování parapetů do suti</t>
  </si>
  <si>
    <t xml:space="preserve">m</t>
  </si>
  <si>
    <t xml:space="preserve">16</t>
  </si>
  <si>
    <t xml:space="preserve">923449077</t>
  </si>
  <si>
    <t xml:space="preserve">764216444</t>
  </si>
  <si>
    <t xml:space="preserve">Oplechování rovných parapetů celoplošně lepené z Pz plechu do rš 330 mm</t>
  </si>
  <si>
    <t xml:space="preserve">68393520</t>
  </si>
  <si>
    <t xml:space="preserve">17</t>
  </si>
  <si>
    <t xml:space="preserve">998764202</t>
  </si>
  <si>
    <t xml:space="preserve">Přesun hmot procentní pro konstrukce klempířské v objektech v přes 6 do 12 m</t>
  </si>
  <si>
    <t xml:space="preserve">%</t>
  </si>
  <si>
    <t xml:space="preserve">-1254136978</t>
  </si>
  <si>
    <t xml:space="preserve">766</t>
  </si>
  <si>
    <t xml:space="preserve">Konstrukce truhlářské</t>
  </si>
  <si>
    <t xml:space="preserve">18</t>
  </si>
  <si>
    <t xml:space="preserve">766-pc 1</t>
  </si>
  <si>
    <t xml:space="preserve">D+m okno 890/2060mm  plast v barvě bílá,zasklené trojsklem,spodní část výklopné, horní křídlo otevíravé a výklopné vč.lišt-přeměřit na stavbě </t>
  </si>
  <si>
    <t xml:space="preserve">-1893106297</t>
  </si>
  <si>
    <t xml:space="preserve">19</t>
  </si>
  <si>
    <t xml:space="preserve">766-pc 2</t>
  </si>
  <si>
    <t xml:space="preserve">D+m okno 910/2070mm  plast v barvě bílá,zasklené trojsklem,spodní část výklopné, horní křídlo otevíravé a výklopné vč.lišt-přeměřit na stavbě </t>
  </si>
  <si>
    <t xml:space="preserve">-1549111329</t>
  </si>
  <si>
    <t xml:space="preserve">20</t>
  </si>
  <si>
    <t xml:space="preserve">766-pc 3</t>
  </si>
  <si>
    <t xml:space="preserve">D+m okno 930/2070mm  plast v barvě bílá,zasklené trojsklem,spodní část výklopné, horní křídlo otevíravé a výklopné vč.lišt-přeměřit na stavbě </t>
  </si>
  <si>
    <t xml:space="preserve">2024340861</t>
  </si>
  <si>
    <t xml:space="preserve">766-pc 4</t>
  </si>
  <si>
    <t xml:space="preserve">D+m okno 900/2090mm  plast v barvě bílá,zasklené trojsklem,spodní část výklopné, horní křídlo otevíravé a výklopné vč.lišt-přeměřit na stavbě </t>
  </si>
  <si>
    <t xml:space="preserve">-1322777341</t>
  </si>
  <si>
    <t xml:space="preserve">22</t>
  </si>
  <si>
    <t xml:space="preserve">766-pc 5</t>
  </si>
  <si>
    <t xml:space="preserve">D+m okno 880/2070mm  plast v barvě bílá,zasklené trojsklem,spodní část výklopné, horní křídlo otevíravé a výklopné vč.lišt-přeměřit na stavbě </t>
  </si>
  <si>
    <t xml:space="preserve">-209126495</t>
  </si>
  <si>
    <t xml:space="preserve">23</t>
  </si>
  <si>
    <t xml:space="preserve">766-pc 6</t>
  </si>
  <si>
    <t xml:space="preserve">D+m okno 890/2070mm  plast v barvě bílá,zasklené trojsklem,spodní část výklopné, horní křídlo otevíravé a výklopné vč.lišt-přeměřit na stavbě </t>
  </si>
  <si>
    <t xml:space="preserve">1158237859</t>
  </si>
  <si>
    <t xml:space="preserve">24</t>
  </si>
  <si>
    <t xml:space="preserve">766-pc 7</t>
  </si>
  <si>
    <t xml:space="preserve">D+m okno 880/2090mm  plast v barvě bílá,zasklené trojsklem,spodní část výklopné, horní křídlo otevíravé a výklopné vč.lišt-přeměřit na stavbě </t>
  </si>
  <si>
    <t xml:space="preserve">-2026336408</t>
  </si>
  <si>
    <t xml:space="preserve">25</t>
  </si>
  <si>
    <t xml:space="preserve">766-pc 8</t>
  </si>
  <si>
    <t xml:space="preserve">D+m okno 870/2090mm  plast v barvě bílá,zasklené trojsklem,spodní část výklopné, horní křídlo otevíravé a výklopné vč.lišt-přeměřit na stavbě </t>
  </si>
  <si>
    <t xml:space="preserve">1404982317</t>
  </si>
  <si>
    <t xml:space="preserve">26</t>
  </si>
  <si>
    <t xml:space="preserve">766-pc 9</t>
  </si>
  <si>
    <t xml:space="preserve">D+m okno 1530/2120mm  plast v barvě bílá,zasklené trojsklem,spodní část výklopné, horní dvoukřídlové otevíravé a výklopné vč.lišt-přeměřit na stavbě </t>
  </si>
  <si>
    <t xml:space="preserve">1940533319</t>
  </si>
  <si>
    <t xml:space="preserve">27</t>
  </si>
  <si>
    <t xml:space="preserve">766-pc10</t>
  </si>
  <si>
    <t xml:space="preserve">D+m okno 1540/2060mm  plast v barvě bílá,zasklené trojsklem,spodní část výklopné, horní dvoukřídlové otevíravé a výklopné  vč.lišt-přeměřit na stavbě </t>
  </si>
  <si>
    <t xml:space="preserve">-2131097928</t>
  </si>
  <si>
    <t xml:space="preserve">28</t>
  </si>
  <si>
    <t xml:space="preserve">766-pc11</t>
  </si>
  <si>
    <t xml:space="preserve">D+m okno 1550/2090mm  plast v barvě bílá,zasklené trojsklem,spodní část výklopné, horní dvoukřídlové otevíravé a výklopné vč.lišt,přeměřit na stavbě </t>
  </si>
  <si>
    <t xml:space="preserve">2020515188</t>
  </si>
  <si>
    <t xml:space="preserve">29</t>
  </si>
  <si>
    <t xml:space="preserve">766-pc12</t>
  </si>
  <si>
    <t xml:space="preserve">D+m okno 1560/2060mm  plast v barvě bílá,zasklené trojsklem,spodní část výklopné, horní dvoukřídlové otevíravé a výklopné vč.lišt-přeměřit na stavbě </t>
  </si>
  <si>
    <t xml:space="preserve">-389064721</t>
  </si>
  <si>
    <t xml:space="preserve">30</t>
  </si>
  <si>
    <t xml:space="preserve">766-pc13</t>
  </si>
  <si>
    <t xml:space="preserve">D+m parapet vnitřní z DTD s povrchovou úpravou lamino v barvě bílá</t>
  </si>
  <si>
    <t xml:space="preserve">-181329476</t>
  </si>
  <si>
    <t xml:space="preserve">31</t>
  </si>
  <si>
    <t xml:space="preserve">998766202</t>
  </si>
  <si>
    <t xml:space="preserve">Přesun hmot procentní pro kce truhlářské v objektech v přes 6 do 12 m</t>
  </si>
  <si>
    <t xml:space="preserve">-1564802565</t>
  </si>
  <si>
    <t xml:space="preserve">767</t>
  </si>
  <si>
    <t xml:space="preserve">Konstrukce zámečnické</t>
  </si>
  <si>
    <t xml:space="preserve">32</t>
  </si>
  <si>
    <t xml:space="preserve">767661811</t>
  </si>
  <si>
    <t xml:space="preserve">Demontáž mříží pevných nebo otevíravých</t>
  </si>
  <si>
    <t xml:space="preserve">-2042692742</t>
  </si>
  <si>
    <t xml:space="preserve">33</t>
  </si>
  <si>
    <t xml:space="preserve">767-pc 1</t>
  </si>
  <si>
    <t xml:space="preserve">D+m mříže osazené do zdi u okna 880/2090mm včetně nátěru</t>
  </si>
  <si>
    <t xml:space="preserve">1598763157</t>
  </si>
  <si>
    <t xml:space="preserve">34</t>
  </si>
  <si>
    <t xml:space="preserve">767-pc 2</t>
  </si>
  <si>
    <t xml:space="preserve">D+m mříže osazené do zdi u okna 1560/2060mm včetně nátěru</t>
  </si>
  <si>
    <t xml:space="preserve">318705103</t>
  </si>
  <si>
    <t xml:space="preserve">35</t>
  </si>
  <si>
    <t xml:space="preserve">998767202</t>
  </si>
  <si>
    <t xml:space="preserve">Přesun hmot procentní pro zámečnické konstrukce v objektech v přes 6 do 12 m</t>
  </si>
  <si>
    <t xml:space="preserve">-931061202</t>
  </si>
  <si>
    <t xml:space="preserve">781</t>
  </si>
  <si>
    <t xml:space="preserve">Dokončovací práce - obklady</t>
  </si>
  <si>
    <t xml:space="preserve">36</t>
  </si>
  <si>
    <t xml:space="preserve">781471810R</t>
  </si>
  <si>
    <t xml:space="preserve">Demontáž obkladů z obkladaček keramických-parapet</t>
  </si>
  <si>
    <t xml:space="preserve">-481359371</t>
  </si>
  <si>
    <t xml:space="preserve">784</t>
  </si>
  <si>
    <t xml:space="preserve">Dokončovací práce - malby a tapety</t>
  </si>
  <si>
    <t xml:space="preserve">37</t>
  </si>
  <si>
    <t xml:space="preserve">784-pc 1</t>
  </si>
  <si>
    <t xml:space="preserve">Vymalování ostění u okna</t>
  </si>
  <si>
    <t xml:space="preserve">1122245149</t>
  </si>
  <si>
    <t xml:space="preserve">38</t>
  </si>
  <si>
    <t xml:space="preserve">784-pc 2</t>
  </si>
  <si>
    <t xml:space="preserve">1626042005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</si>
  <si>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</si>
  <si>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</si>
  <si>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</si>
  <si>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</si>
  <si>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39</t>
  </si>
  <si>
    <t xml:space="preserve">030001000</t>
  </si>
  <si>
    <t xml:space="preserve">Zařízení staveniště 1%</t>
  </si>
  <si>
    <t xml:space="preserve">sada</t>
  </si>
  <si>
    <t xml:space="preserve">1024</t>
  </si>
  <si>
    <t xml:space="preserve">726103714</t>
  </si>
  <si>
    <t xml:space="preserve">VRN6</t>
  </si>
  <si>
    <t xml:space="preserve">Územní vlivy</t>
  </si>
  <si>
    <t xml:space="preserve">40</t>
  </si>
  <si>
    <t xml:space="preserve">062002000</t>
  </si>
  <si>
    <t xml:space="preserve">Ztížené dopravní podmínky 3,2%</t>
  </si>
  <si>
    <t xml:space="preserve">1136201095</t>
  </si>
  <si>
    <t xml:space="preserve">VRN7</t>
  </si>
  <si>
    <t xml:space="preserve">Provozní vlivy</t>
  </si>
  <si>
    <t xml:space="preserve">41</t>
  </si>
  <si>
    <t xml:space="preserve">073002000</t>
  </si>
  <si>
    <t xml:space="preserve">Ztížený pohyb vozidel v centrech měst 1%</t>
  </si>
  <si>
    <t xml:space="preserve">209507151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</si>
</sst>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dd/mm/yyyy"/>
    <numFmt numFmtId="166" formatCode="@"/>
    <numFmt numFmtId="167" formatCode="#,##0.00"/>
    <numFmt numFmtId="168" formatCode="#,##0.00%"/>
    <numFmt numFmtId="169" formatCode="General"/>
    <numFmt numFmtId="170" formatCode="dd\.mm\.yyyy"/>
    <numFmt numFmtId="171" formatCode="#,##0.00000"/>
    <numFmt numFmtId="172" formatCode="#,##0.000"/>
  </numFmts>
  <fonts count="35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9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7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4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N13" activeCellId="1" sqref="K183 AN1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n">
        <v>44954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22</v>
      </c>
      <c r="AK10" s="15" t="s">
        <v>23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24</v>
      </c>
      <c r="AK11" s="15" t="s">
        <v>25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26</v>
      </c>
      <c r="AK13" s="15" t="s">
        <v>23</v>
      </c>
      <c r="AN13" s="18" t="s">
        <v>27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25</v>
      </c>
      <c r="AN14" s="18" t="s">
        <v>27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28</v>
      </c>
      <c r="AK16" s="15" t="s">
        <v>23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29</v>
      </c>
      <c r="AK17" s="15" t="s">
        <v>25</v>
      </c>
      <c r="AN17" s="16"/>
      <c r="AR17" s="6"/>
      <c r="BE17" s="12"/>
      <c r="BS17" s="3" t="s">
        <v>30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31</v>
      </c>
      <c r="AK19" s="15" t="s">
        <v>23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29</v>
      </c>
      <c r="AK20" s="15" t="s">
        <v>25</v>
      </c>
      <c r="AN20" s="16"/>
      <c r="AR20" s="6"/>
      <c r="BE20" s="12"/>
      <c r="BS20" s="3" t="s">
        <v>30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32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34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35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36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37</v>
      </c>
      <c r="F29" s="15" t="s">
        <v>38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39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40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41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42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37" t="s">
        <v>45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48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49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48</v>
      </c>
      <c r="AI60" s="25"/>
      <c r="AJ60" s="25"/>
      <c r="AK60" s="25"/>
      <c r="AL60" s="25"/>
      <c r="AM60" s="42" t="s">
        <v>49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48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49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48</v>
      </c>
      <c r="AI75" s="25"/>
      <c r="AJ75" s="25"/>
      <c r="AK75" s="25"/>
      <c r="AL75" s="25"/>
      <c r="AM75" s="42" t="s">
        <v>49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52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Stankova47-12oken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Výměna 12 oken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Staňkova 47,Brno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n">
        <f aca="false">IF(AN8= "","",AN8)</f>
        <v>44954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28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53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31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54</v>
      </c>
      <c r="D92" s="62"/>
      <c r="E92" s="62"/>
      <c r="F92" s="62"/>
      <c r="G92" s="62"/>
      <c r="H92" s="63"/>
      <c r="I92" s="64" t="s">
        <v>55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56</v>
      </c>
      <c r="AH92" s="65"/>
      <c r="AI92" s="65"/>
      <c r="AJ92" s="65"/>
      <c r="AK92" s="65"/>
      <c r="AL92" s="65"/>
      <c r="AM92" s="65"/>
      <c r="AN92" s="66" t="s">
        <v>57</v>
      </c>
      <c r="AO92" s="66"/>
      <c r="AP92" s="66"/>
      <c r="AQ92" s="67" t="s">
        <v>58</v>
      </c>
      <c r="AR92" s="23"/>
      <c r="AS92" s="68" t="s">
        <v>59</v>
      </c>
      <c r="AT92" s="69" t="s">
        <v>60</v>
      </c>
      <c r="AU92" s="69" t="s">
        <v>61</v>
      </c>
      <c r="AV92" s="69" t="s">
        <v>62</v>
      </c>
      <c r="AW92" s="69" t="s">
        <v>63</v>
      </c>
      <c r="AX92" s="69" t="s">
        <v>64</v>
      </c>
      <c r="AY92" s="69" t="s">
        <v>65</v>
      </c>
      <c r="AZ92" s="69" t="s">
        <v>66</v>
      </c>
      <c r="BA92" s="69" t="s">
        <v>67</v>
      </c>
      <c r="BB92" s="69" t="s">
        <v>68</v>
      </c>
      <c r="BC92" s="69" t="s">
        <v>69</v>
      </c>
      <c r="BD92" s="70" t="s">
        <v>70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72</v>
      </c>
      <c r="BT94" s="85" t="s">
        <v>73</v>
      </c>
      <c r="BV94" s="85" t="s">
        <v>74</v>
      </c>
      <c r="BW94" s="85" t="s">
        <v>3</v>
      </c>
      <c r="BX94" s="85" t="s">
        <v>75</v>
      </c>
      <c r="CL94" s="85"/>
    </row>
    <row r="95" s="97" customFormat="true" ht="37.5" hidden="false" customHeight="true" outlineLevel="0" collapsed="false">
      <c r="A95" s="86" t="s">
        <v>76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'Stankova47-12oken - Výměn...'!J28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77</v>
      </c>
      <c r="AR95" s="87"/>
      <c r="AS95" s="93" t="n">
        <v>0</v>
      </c>
      <c r="AT95" s="94" t="n">
        <f aca="false">ROUND(SUM(AV95:AW95),2)</f>
        <v>0</v>
      </c>
      <c r="AU95" s="95" t="n">
        <f aca="false">'Stankova47-12oken - Výměn...'!P127</f>
        <v>0</v>
      </c>
      <c r="AV95" s="94" t="n">
        <f aca="false">'Stankova47-12oken - Výměn...'!J31</f>
        <v>0</v>
      </c>
      <c r="AW95" s="94" t="n">
        <f aca="false">'Stankova47-12oken - Výměn...'!J32</f>
        <v>0</v>
      </c>
      <c r="AX95" s="94" t="n">
        <f aca="false">'Stankova47-12oken - Výměn...'!J33</f>
        <v>0</v>
      </c>
      <c r="AY95" s="94" t="n">
        <f aca="false">'Stankova47-12oken - Výměn...'!J34</f>
        <v>0</v>
      </c>
      <c r="AZ95" s="94" t="n">
        <f aca="false">'Stankova47-12oken - Výměn...'!F31</f>
        <v>0</v>
      </c>
      <c r="BA95" s="94" t="n">
        <f aca="false">'Stankova47-12oken - Výměn...'!F32</f>
        <v>0</v>
      </c>
      <c r="BB95" s="94" t="n">
        <f aca="false">'Stankova47-12oken - Výměn...'!F33</f>
        <v>0</v>
      </c>
      <c r="BC95" s="94" t="n">
        <f aca="false">'Stankova47-12oken - Výměn...'!F34</f>
        <v>0</v>
      </c>
      <c r="BD95" s="96" t="n">
        <f aca="false">'Stankova47-12oken - Výměn...'!F35</f>
        <v>0</v>
      </c>
      <c r="BT95" s="98" t="s">
        <v>78</v>
      </c>
      <c r="BU95" s="98" t="s">
        <v>79</v>
      </c>
      <c r="BV95" s="98" t="s">
        <v>74</v>
      </c>
      <c r="BW95" s="98" t="s">
        <v>3</v>
      </c>
      <c r="BX95" s="98" t="s">
        <v>75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Stankova47-12oken - Výměn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184"/>
  <sheetViews>
    <sheetView showFormulas="false" showGridLines="false" showRowColHeaders="true" showZeros="true" rightToLeft="false" tabSelected="true" showOutlineSymbols="true" defaultGridColor="true" view="normal" topLeftCell="A145" colorId="64" zoomScale="100" zoomScaleNormal="100" zoomScalePageLayoutView="100" workbookViewId="0">
      <selection pane="topLeft" activeCell="K183" activeCellId="0" sqref="K18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78</v>
      </c>
    </row>
    <row r="4" customFormat="false" ht="24.95" hidden="false" customHeight="true" outlineLevel="0" collapsed="false">
      <c r="B4" s="6"/>
      <c r="D4" s="7" t="s">
        <v>80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n">
        <f aca="false">'Rekapitulace stavby'!AN8</f>
        <v>44954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22</v>
      </c>
      <c r="E12" s="22"/>
      <c r="F12" s="22"/>
      <c r="G12" s="22"/>
      <c r="H12" s="22"/>
      <c r="I12" s="15" t="s">
        <v>23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24</v>
      </c>
      <c r="F13" s="22"/>
      <c r="G13" s="22"/>
      <c r="H13" s="22"/>
      <c r="I13" s="15" t="s">
        <v>25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26</v>
      </c>
      <c r="E15" s="22"/>
      <c r="F15" s="22"/>
      <c r="G15" s="22"/>
      <c r="H15" s="22"/>
      <c r="I15" s="15" t="s">
        <v>23</v>
      </c>
      <c r="J15" s="102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3" t="str">
        <f aca="false">'Rekapitulace stavby'!E14</f>
        <v>Vyplň údaj</v>
      </c>
      <c r="F16" s="103"/>
      <c r="G16" s="103"/>
      <c r="H16" s="103"/>
      <c r="I16" s="15" t="s">
        <v>25</v>
      </c>
      <c r="J16" s="102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28</v>
      </c>
      <c r="E18" s="22"/>
      <c r="F18" s="22"/>
      <c r="G18" s="22"/>
      <c r="H18" s="22"/>
      <c r="I18" s="15" t="s">
        <v>23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29</v>
      </c>
      <c r="F19" s="22"/>
      <c r="G19" s="22"/>
      <c r="H19" s="22"/>
      <c r="I19" s="15" t="s">
        <v>25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31</v>
      </c>
      <c r="E21" s="22"/>
      <c r="F21" s="22"/>
      <c r="G21" s="22"/>
      <c r="H21" s="22"/>
      <c r="I21" s="15" t="s">
        <v>23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29</v>
      </c>
      <c r="F22" s="22"/>
      <c r="G22" s="22"/>
      <c r="H22" s="22"/>
      <c r="I22" s="15" t="s">
        <v>25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32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7" customFormat="true" ht="16.5" hidden="false" customHeight="true" outlineLevel="0" collapsed="false">
      <c r="A25" s="104"/>
      <c r="B25" s="105"/>
      <c r="C25" s="104"/>
      <c r="D25" s="104"/>
      <c r="E25" s="20"/>
      <c r="F25" s="20"/>
      <c r="G25" s="20"/>
      <c r="H25" s="20"/>
      <c r="I25" s="104"/>
      <c r="J25" s="104"/>
      <c r="K25" s="104"/>
      <c r="L25" s="10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8" t="s">
        <v>33</v>
      </c>
      <c r="E28" s="22"/>
      <c r="F28" s="22"/>
      <c r="G28" s="22"/>
      <c r="H28" s="22"/>
      <c r="I28" s="22"/>
      <c r="J28" s="109" t="n">
        <f aca="false">ROUND(J127,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10" t="s">
        <v>35</v>
      </c>
      <c r="G30" s="22"/>
      <c r="H30" s="22"/>
      <c r="I30" s="110" t="s">
        <v>34</v>
      </c>
      <c r="J30" s="110" t="s">
        <v>36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1" t="s">
        <v>37</v>
      </c>
      <c r="E31" s="15" t="s">
        <v>38</v>
      </c>
      <c r="F31" s="112" t="n">
        <f aca="false">ROUND((SUM(BE127:BE183)),  2)</f>
        <v>0</v>
      </c>
      <c r="G31" s="22"/>
      <c r="H31" s="22"/>
      <c r="I31" s="113" t="n">
        <v>0.21</v>
      </c>
      <c r="J31" s="112" t="n">
        <f aca="false">ROUND(((SUM(BE127:BE183))*I31),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39</v>
      </c>
      <c r="F32" s="112" t="n">
        <f aca="false">ROUND((SUM(BF127:BF183)),  2)</f>
        <v>0</v>
      </c>
      <c r="G32" s="22"/>
      <c r="H32" s="22"/>
      <c r="I32" s="113" t="n">
        <v>0.15</v>
      </c>
      <c r="J32" s="112" t="n">
        <f aca="false">ROUND(((SUM(BF127:BF183))*I32),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40</v>
      </c>
      <c r="F33" s="112" t="n">
        <f aca="false">ROUND((SUM(BG127:BG183)),  2)</f>
        <v>0</v>
      </c>
      <c r="G33" s="22"/>
      <c r="H33" s="22"/>
      <c r="I33" s="113" t="n">
        <v>0.21</v>
      </c>
      <c r="J33" s="112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41</v>
      </c>
      <c r="F34" s="112" t="n">
        <f aca="false">ROUND((SUM(BH127:BH183)),  2)</f>
        <v>0</v>
      </c>
      <c r="G34" s="22"/>
      <c r="H34" s="22"/>
      <c r="I34" s="113" t="n">
        <v>0.15</v>
      </c>
      <c r="J34" s="112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42</v>
      </c>
      <c r="F35" s="112" t="n">
        <f aca="false">ROUND((SUM(BI127:BI183)),  2)</f>
        <v>0</v>
      </c>
      <c r="G35" s="22"/>
      <c r="H35" s="22"/>
      <c r="I35" s="113" t="n">
        <v>0</v>
      </c>
      <c r="J35" s="112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4"/>
      <c r="D37" s="115" t="s">
        <v>43</v>
      </c>
      <c r="E37" s="63"/>
      <c r="F37" s="63"/>
      <c r="G37" s="116" t="s">
        <v>44</v>
      </c>
      <c r="H37" s="117" t="s">
        <v>45</v>
      </c>
      <c r="I37" s="63"/>
      <c r="J37" s="118" t="n">
        <f aca="false">SUM(J28:J35)</f>
        <v>0</v>
      </c>
      <c r="K37" s="119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48</v>
      </c>
      <c r="E61" s="25"/>
      <c r="F61" s="120" t="s">
        <v>49</v>
      </c>
      <c r="G61" s="42" t="s">
        <v>48</v>
      </c>
      <c r="H61" s="25"/>
      <c r="I61" s="25"/>
      <c r="J61" s="121" t="s">
        <v>49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48</v>
      </c>
      <c r="E76" s="25"/>
      <c r="F76" s="120" t="s">
        <v>49</v>
      </c>
      <c r="G76" s="42" t="s">
        <v>48</v>
      </c>
      <c r="H76" s="25"/>
      <c r="I76" s="25"/>
      <c r="J76" s="121" t="s">
        <v>49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81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Výměna 12 oken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Staňkova 47,Brno</v>
      </c>
      <c r="G87" s="22"/>
      <c r="H87" s="22"/>
      <c r="I87" s="15" t="s">
        <v>21</v>
      </c>
      <c r="J87" s="101" t="n">
        <f aca="false">IF(J10="","",J10)</f>
        <v>44954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22</v>
      </c>
      <c r="D89" s="22"/>
      <c r="E89" s="22"/>
      <c r="F89" s="16" t="str">
        <f aca="false">E13</f>
        <v>MmBrna,OSM,Husova 3, Brno</v>
      </c>
      <c r="G89" s="22"/>
      <c r="H89" s="22"/>
      <c r="I89" s="15" t="s">
        <v>28</v>
      </c>
      <c r="J89" s="122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26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31</v>
      </c>
      <c r="J90" s="122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3" t="s">
        <v>82</v>
      </c>
      <c r="D92" s="114"/>
      <c r="E92" s="114"/>
      <c r="F92" s="114"/>
      <c r="G92" s="114"/>
      <c r="H92" s="114"/>
      <c r="I92" s="114"/>
      <c r="J92" s="124" t="s">
        <v>83</v>
      </c>
      <c r="K92" s="114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5" t="s">
        <v>84</v>
      </c>
      <c r="D94" s="22"/>
      <c r="E94" s="22"/>
      <c r="F94" s="22"/>
      <c r="G94" s="22"/>
      <c r="H94" s="22"/>
      <c r="I94" s="22"/>
      <c r="J94" s="109" t="n">
        <f aca="false">J127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85</v>
      </c>
    </row>
    <row r="95" s="126" customFormat="true" ht="24.95" hidden="false" customHeight="true" outlineLevel="0" collapsed="false">
      <c r="B95" s="127"/>
      <c r="D95" s="128" t="s">
        <v>86</v>
      </c>
      <c r="E95" s="129"/>
      <c r="F95" s="129"/>
      <c r="G95" s="129"/>
      <c r="H95" s="129"/>
      <c r="I95" s="129"/>
      <c r="J95" s="130" t="n">
        <f aca="false">J128</f>
        <v>0</v>
      </c>
      <c r="L95" s="127"/>
    </row>
    <row r="96" s="131" customFormat="true" ht="19.95" hidden="false" customHeight="true" outlineLevel="0" collapsed="false">
      <c r="B96" s="132"/>
      <c r="D96" s="133" t="s">
        <v>87</v>
      </c>
      <c r="E96" s="134"/>
      <c r="F96" s="134"/>
      <c r="G96" s="134"/>
      <c r="H96" s="134"/>
      <c r="I96" s="134"/>
      <c r="J96" s="135" t="n">
        <f aca="false">J129</f>
        <v>0</v>
      </c>
      <c r="L96" s="132"/>
    </row>
    <row r="97" s="131" customFormat="true" ht="19.95" hidden="false" customHeight="true" outlineLevel="0" collapsed="false">
      <c r="B97" s="132"/>
      <c r="D97" s="133" t="s">
        <v>88</v>
      </c>
      <c r="E97" s="134"/>
      <c r="F97" s="134"/>
      <c r="G97" s="134"/>
      <c r="H97" s="134"/>
      <c r="I97" s="134"/>
      <c r="J97" s="135" t="n">
        <f aca="false">J135</f>
        <v>0</v>
      </c>
      <c r="L97" s="132"/>
    </row>
    <row r="98" s="131" customFormat="true" ht="19.95" hidden="false" customHeight="true" outlineLevel="0" collapsed="false">
      <c r="B98" s="132"/>
      <c r="D98" s="133" t="s">
        <v>89</v>
      </c>
      <c r="E98" s="134"/>
      <c r="F98" s="134"/>
      <c r="G98" s="134"/>
      <c r="H98" s="134"/>
      <c r="I98" s="134"/>
      <c r="J98" s="135" t="n">
        <f aca="false">J140</f>
        <v>0</v>
      </c>
      <c r="L98" s="132"/>
    </row>
    <row r="99" s="131" customFormat="true" ht="19.95" hidden="false" customHeight="true" outlineLevel="0" collapsed="false">
      <c r="B99" s="132"/>
      <c r="D99" s="133" t="s">
        <v>90</v>
      </c>
      <c r="E99" s="134"/>
      <c r="F99" s="134"/>
      <c r="G99" s="134"/>
      <c r="H99" s="134"/>
      <c r="I99" s="134"/>
      <c r="J99" s="135" t="n">
        <f aca="false">J145</f>
        <v>0</v>
      </c>
      <c r="L99" s="132"/>
    </row>
    <row r="100" s="126" customFormat="true" ht="24.95" hidden="false" customHeight="true" outlineLevel="0" collapsed="false">
      <c r="B100" s="127"/>
      <c r="D100" s="128" t="s">
        <v>91</v>
      </c>
      <c r="E100" s="129"/>
      <c r="F100" s="129"/>
      <c r="G100" s="129"/>
      <c r="H100" s="129"/>
      <c r="I100" s="129"/>
      <c r="J100" s="130" t="n">
        <f aca="false">J147</f>
        <v>0</v>
      </c>
      <c r="L100" s="127"/>
    </row>
    <row r="101" s="131" customFormat="true" ht="19.95" hidden="false" customHeight="true" outlineLevel="0" collapsed="false">
      <c r="B101" s="132"/>
      <c r="D101" s="133" t="s">
        <v>92</v>
      </c>
      <c r="E101" s="134"/>
      <c r="F101" s="134"/>
      <c r="G101" s="134"/>
      <c r="H101" s="134"/>
      <c r="I101" s="134"/>
      <c r="J101" s="135" t="n">
        <f aca="false">J148</f>
        <v>0</v>
      </c>
      <c r="L101" s="132"/>
    </row>
    <row r="102" s="131" customFormat="true" ht="19.95" hidden="false" customHeight="true" outlineLevel="0" collapsed="false">
      <c r="B102" s="132"/>
      <c r="D102" s="133" t="s">
        <v>93</v>
      </c>
      <c r="E102" s="134"/>
      <c r="F102" s="134"/>
      <c r="G102" s="134"/>
      <c r="H102" s="134"/>
      <c r="I102" s="134"/>
      <c r="J102" s="135" t="n">
        <f aca="false">J152</f>
        <v>0</v>
      </c>
      <c r="L102" s="132"/>
    </row>
    <row r="103" s="131" customFormat="true" ht="19.95" hidden="false" customHeight="true" outlineLevel="0" collapsed="false">
      <c r="B103" s="132"/>
      <c r="D103" s="133" t="s">
        <v>94</v>
      </c>
      <c r="E103" s="134"/>
      <c r="F103" s="134"/>
      <c r="G103" s="134"/>
      <c r="H103" s="134"/>
      <c r="I103" s="134"/>
      <c r="J103" s="135" t="n">
        <f aca="false">J167</f>
        <v>0</v>
      </c>
      <c r="L103" s="132"/>
    </row>
    <row r="104" s="131" customFormat="true" ht="19.95" hidden="false" customHeight="true" outlineLevel="0" collapsed="false">
      <c r="B104" s="132"/>
      <c r="D104" s="133" t="s">
        <v>95</v>
      </c>
      <c r="E104" s="134"/>
      <c r="F104" s="134"/>
      <c r="G104" s="134"/>
      <c r="H104" s="134"/>
      <c r="I104" s="134"/>
      <c r="J104" s="135" t="n">
        <f aca="false">J172</f>
        <v>0</v>
      </c>
      <c r="L104" s="132"/>
    </row>
    <row r="105" s="131" customFormat="true" ht="19.95" hidden="false" customHeight="true" outlineLevel="0" collapsed="false">
      <c r="B105" s="132"/>
      <c r="D105" s="133" t="s">
        <v>96</v>
      </c>
      <c r="E105" s="134"/>
      <c r="F105" s="134"/>
      <c r="G105" s="134"/>
      <c r="H105" s="134"/>
      <c r="I105" s="134"/>
      <c r="J105" s="135" t="n">
        <f aca="false">J174</f>
        <v>0</v>
      </c>
      <c r="L105" s="132"/>
    </row>
    <row r="106" s="126" customFormat="true" ht="24.95" hidden="false" customHeight="true" outlineLevel="0" collapsed="false">
      <c r="B106" s="127"/>
      <c r="D106" s="128" t="s">
        <v>97</v>
      </c>
      <c r="E106" s="129"/>
      <c r="F106" s="129"/>
      <c r="G106" s="129"/>
      <c r="H106" s="129"/>
      <c r="I106" s="129"/>
      <c r="J106" s="130" t="n">
        <f aca="false">J177</f>
        <v>0</v>
      </c>
      <c r="L106" s="127"/>
    </row>
    <row r="107" s="131" customFormat="true" ht="19.95" hidden="false" customHeight="true" outlineLevel="0" collapsed="false">
      <c r="B107" s="132"/>
      <c r="D107" s="133" t="s">
        <v>98</v>
      </c>
      <c r="E107" s="134"/>
      <c r="F107" s="134"/>
      <c r="G107" s="134"/>
      <c r="H107" s="134"/>
      <c r="I107" s="134"/>
      <c r="J107" s="135" t="n">
        <f aca="false">J178</f>
        <v>0</v>
      </c>
      <c r="L107" s="132"/>
    </row>
    <row r="108" s="131" customFormat="true" ht="19.95" hidden="false" customHeight="true" outlineLevel="0" collapsed="false">
      <c r="B108" s="132"/>
      <c r="D108" s="133" t="s">
        <v>99</v>
      </c>
      <c r="E108" s="134"/>
      <c r="F108" s="134"/>
      <c r="G108" s="134"/>
      <c r="H108" s="134"/>
      <c r="I108" s="134"/>
      <c r="J108" s="135" t="n">
        <f aca="false">J180</f>
        <v>0</v>
      </c>
      <c r="L108" s="132"/>
    </row>
    <row r="109" s="131" customFormat="true" ht="19.95" hidden="false" customHeight="true" outlineLevel="0" collapsed="false">
      <c r="B109" s="132"/>
      <c r="D109" s="133" t="s">
        <v>100</v>
      </c>
      <c r="E109" s="134"/>
      <c r="F109" s="134"/>
      <c r="G109" s="134"/>
      <c r="H109" s="134"/>
      <c r="I109" s="134"/>
      <c r="J109" s="135" t="n">
        <f aca="false">J182</f>
        <v>0</v>
      </c>
      <c r="L109" s="132"/>
    </row>
    <row r="110" s="27" customFormat="true" ht="21.85" hidden="false" customHeight="true" outlineLevel="0" collapsed="false">
      <c r="A110" s="22"/>
      <c r="B110" s="23"/>
      <c r="C110" s="22"/>
      <c r="D110" s="22"/>
      <c r="E110" s="22"/>
      <c r="F110" s="22"/>
      <c r="G110" s="22"/>
      <c r="H110" s="22"/>
      <c r="I110" s="22"/>
      <c r="J110" s="22"/>
      <c r="K110" s="22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6.95" hidden="false" customHeight="true" outlineLevel="0" collapsed="false">
      <c r="A111" s="22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5" s="27" customFormat="true" ht="6.95" hidden="false" customHeight="true" outlineLevel="0" collapsed="false">
      <c r="A115" s="22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24.95" hidden="false" customHeight="true" outlineLevel="0" collapsed="false">
      <c r="A116" s="22"/>
      <c r="B116" s="23"/>
      <c r="C116" s="7" t="s">
        <v>101</v>
      </c>
      <c r="D116" s="22"/>
      <c r="E116" s="22"/>
      <c r="F116" s="22"/>
      <c r="G116" s="22"/>
      <c r="H116" s="22"/>
      <c r="I116" s="22"/>
      <c r="J116" s="22"/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2" hidden="false" customHeight="true" outlineLevel="0" collapsed="false">
      <c r="A118" s="22"/>
      <c r="B118" s="23"/>
      <c r="C118" s="15" t="s">
        <v>15</v>
      </c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6.5" hidden="false" customHeight="true" outlineLevel="0" collapsed="false">
      <c r="A119" s="22"/>
      <c r="B119" s="23"/>
      <c r="C119" s="22"/>
      <c r="D119" s="22"/>
      <c r="E119" s="100" t="str">
        <f aca="false">E7</f>
        <v>Výměna 12 oken</v>
      </c>
      <c r="F119" s="100"/>
      <c r="G119" s="100"/>
      <c r="H119" s="100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6.95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12" hidden="false" customHeight="true" outlineLevel="0" collapsed="false">
      <c r="A121" s="22"/>
      <c r="B121" s="23"/>
      <c r="C121" s="15" t="s">
        <v>19</v>
      </c>
      <c r="D121" s="22"/>
      <c r="E121" s="22"/>
      <c r="F121" s="16" t="str">
        <f aca="false">F10</f>
        <v>Staňkova 47,Brno</v>
      </c>
      <c r="G121" s="22"/>
      <c r="H121" s="22"/>
      <c r="I121" s="15" t="s">
        <v>21</v>
      </c>
      <c r="J121" s="101" t="n">
        <f aca="false">IF(J10="","",J10)</f>
        <v>44954</v>
      </c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5.15" hidden="false" customHeight="true" outlineLevel="0" collapsed="false">
      <c r="A123" s="22"/>
      <c r="B123" s="23"/>
      <c r="C123" s="15" t="s">
        <v>22</v>
      </c>
      <c r="D123" s="22"/>
      <c r="E123" s="22"/>
      <c r="F123" s="16" t="str">
        <f aca="false">E13</f>
        <v>MmBrna,OSM,Husova 3, Brno</v>
      </c>
      <c r="G123" s="22"/>
      <c r="H123" s="22"/>
      <c r="I123" s="15" t="s">
        <v>28</v>
      </c>
      <c r="J123" s="122" t="str">
        <f aca="false">E19</f>
        <v>Radka Volková</v>
      </c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5.15" hidden="false" customHeight="true" outlineLevel="0" collapsed="false">
      <c r="A124" s="22"/>
      <c r="B124" s="23"/>
      <c r="C124" s="15" t="s">
        <v>26</v>
      </c>
      <c r="D124" s="22"/>
      <c r="E124" s="22"/>
      <c r="F124" s="16" t="str">
        <f aca="false">IF(E16="","",E16)</f>
        <v>Vyplň údaj</v>
      </c>
      <c r="G124" s="22"/>
      <c r="H124" s="22"/>
      <c r="I124" s="15" t="s">
        <v>31</v>
      </c>
      <c r="J124" s="122" t="str">
        <f aca="false">E22</f>
        <v>Radka Volková</v>
      </c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0.3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142" customFormat="true" ht="29.3" hidden="false" customHeight="true" outlineLevel="0" collapsed="false">
      <c r="A126" s="136"/>
      <c r="B126" s="137"/>
      <c r="C126" s="138" t="s">
        <v>102</v>
      </c>
      <c r="D126" s="139" t="s">
        <v>58</v>
      </c>
      <c r="E126" s="139" t="s">
        <v>54</v>
      </c>
      <c r="F126" s="139" t="s">
        <v>55</v>
      </c>
      <c r="G126" s="139" t="s">
        <v>103</v>
      </c>
      <c r="H126" s="139" t="s">
        <v>104</v>
      </c>
      <c r="I126" s="139" t="s">
        <v>105</v>
      </c>
      <c r="J126" s="139" t="s">
        <v>83</v>
      </c>
      <c r="K126" s="140" t="s">
        <v>106</v>
      </c>
      <c r="L126" s="141"/>
      <c r="M126" s="68"/>
      <c r="N126" s="69" t="s">
        <v>37</v>
      </c>
      <c r="O126" s="69" t="s">
        <v>107</v>
      </c>
      <c r="P126" s="69" t="s">
        <v>108</v>
      </c>
      <c r="Q126" s="69" t="s">
        <v>109</v>
      </c>
      <c r="R126" s="69" t="s">
        <v>110</v>
      </c>
      <c r="S126" s="69" t="s">
        <v>111</v>
      </c>
      <c r="T126" s="70" t="s">
        <v>112</v>
      </c>
      <c r="U126" s="136"/>
      <c r="V126" s="136"/>
      <c r="W126" s="136"/>
      <c r="X126" s="136"/>
      <c r="Y126" s="136"/>
      <c r="Z126" s="136"/>
      <c r="AA126" s="136"/>
      <c r="AB126" s="136"/>
      <c r="AC126" s="136"/>
      <c r="AD126" s="136"/>
      <c r="AE126" s="136"/>
    </row>
    <row r="127" s="27" customFormat="true" ht="22.8" hidden="false" customHeight="true" outlineLevel="0" collapsed="false">
      <c r="A127" s="22"/>
      <c r="B127" s="23"/>
      <c r="C127" s="76" t="s">
        <v>113</v>
      </c>
      <c r="D127" s="22"/>
      <c r="E127" s="22"/>
      <c r="F127" s="22"/>
      <c r="G127" s="22"/>
      <c r="H127" s="22"/>
      <c r="I127" s="22"/>
      <c r="J127" s="143" t="n">
        <f aca="false">BK127</f>
        <v>0</v>
      </c>
      <c r="K127" s="22"/>
      <c r="L127" s="23"/>
      <c r="M127" s="71"/>
      <c r="N127" s="58"/>
      <c r="O127" s="72"/>
      <c r="P127" s="144" t="n">
        <f aca="false">P128+P147+P177</f>
        <v>0</v>
      </c>
      <c r="Q127" s="72"/>
      <c r="R127" s="144" t="n">
        <f aca="false">R128+R147+R177</f>
        <v>2.579913</v>
      </c>
      <c r="S127" s="72"/>
      <c r="T127" s="145" t="n">
        <f aca="false">T128+T147+T177</f>
        <v>2.211692</v>
      </c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T127" s="3" t="s">
        <v>72</v>
      </c>
      <c r="AU127" s="3" t="s">
        <v>85</v>
      </c>
      <c r="BK127" s="146" t="n">
        <f aca="false">BK128+BK147+BK177</f>
        <v>0</v>
      </c>
    </row>
    <row r="128" s="147" customFormat="true" ht="25.9" hidden="false" customHeight="true" outlineLevel="0" collapsed="false">
      <c r="B128" s="148"/>
      <c r="D128" s="149" t="s">
        <v>72</v>
      </c>
      <c r="E128" s="150" t="s">
        <v>114</v>
      </c>
      <c r="F128" s="150" t="s">
        <v>115</v>
      </c>
      <c r="I128" s="151"/>
      <c r="J128" s="152" t="n">
        <f aca="false">BK128</f>
        <v>0</v>
      </c>
      <c r="L128" s="148"/>
      <c r="M128" s="153"/>
      <c r="N128" s="154"/>
      <c r="O128" s="154"/>
      <c r="P128" s="155" t="n">
        <f aca="false">P129+P135+P140+P145</f>
        <v>0</v>
      </c>
      <c r="Q128" s="154"/>
      <c r="R128" s="155" t="n">
        <f aca="false">R129+R135+R140+R145</f>
        <v>2.544159</v>
      </c>
      <c r="S128" s="154"/>
      <c r="T128" s="156" t="n">
        <f aca="false">T129+T135+T140+T145</f>
        <v>1.6632</v>
      </c>
      <c r="AR128" s="149" t="s">
        <v>78</v>
      </c>
      <c r="AT128" s="157" t="s">
        <v>72</v>
      </c>
      <c r="AU128" s="157" t="s">
        <v>73</v>
      </c>
      <c r="AY128" s="149" t="s">
        <v>116</v>
      </c>
      <c r="BK128" s="158" t="n">
        <f aca="false">BK129+BK135+BK140+BK145</f>
        <v>0</v>
      </c>
    </row>
    <row r="129" s="147" customFormat="true" ht="22.8" hidden="false" customHeight="true" outlineLevel="0" collapsed="false">
      <c r="B129" s="148"/>
      <c r="D129" s="149" t="s">
        <v>72</v>
      </c>
      <c r="E129" s="159" t="s">
        <v>117</v>
      </c>
      <c r="F129" s="159" t="s">
        <v>118</v>
      </c>
      <c r="I129" s="151"/>
      <c r="J129" s="160" t="n">
        <f aca="false">BK129</f>
        <v>0</v>
      </c>
      <c r="L129" s="148"/>
      <c r="M129" s="153"/>
      <c r="N129" s="154"/>
      <c r="O129" s="154"/>
      <c r="P129" s="155" t="n">
        <f aca="false">SUM(P130:P134)</f>
        <v>0</v>
      </c>
      <c r="Q129" s="154"/>
      <c r="R129" s="155" t="n">
        <f aca="false">SUM(R130:R134)</f>
        <v>2.540559</v>
      </c>
      <c r="S129" s="154"/>
      <c r="T129" s="156" t="n">
        <f aca="false">SUM(T130:T134)</f>
        <v>0</v>
      </c>
      <c r="AR129" s="149" t="s">
        <v>78</v>
      </c>
      <c r="AT129" s="157" t="s">
        <v>72</v>
      </c>
      <c r="AU129" s="157" t="s">
        <v>78</v>
      </c>
      <c r="AY129" s="149" t="s">
        <v>116</v>
      </c>
      <c r="BK129" s="158" t="n">
        <f aca="false">SUM(BK130:BK134)</f>
        <v>0</v>
      </c>
    </row>
    <row r="130" s="27" customFormat="true" ht="21.75" hidden="false" customHeight="true" outlineLevel="0" collapsed="false">
      <c r="A130" s="22"/>
      <c r="B130" s="161"/>
      <c r="C130" s="162" t="s">
        <v>78</v>
      </c>
      <c r="D130" s="162" t="s">
        <v>119</v>
      </c>
      <c r="E130" s="163" t="s">
        <v>120</v>
      </c>
      <c r="F130" s="164" t="s">
        <v>121</v>
      </c>
      <c r="G130" s="165" t="s">
        <v>122</v>
      </c>
      <c r="H130" s="166" t="n">
        <v>2.048</v>
      </c>
      <c r="I130" s="167"/>
      <c r="J130" s="168" t="n">
        <f aca="false">ROUND(I130*H130,2)</f>
        <v>0</v>
      </c>
      <c r="K130" s="169" t="s">
        <v>123</v>
      </c>
      <c r="L130" s="23"/>
      <c r="M130" s="170"/>
      <c r="N130" s="171" t="s">
        <v>39</v>
      </c>
      <c r="O130" s="60"/>
      <c r="P130" s="172" t="n">
        <f aca="false">O130*H130</f>
        <v>0</v>
      </c>
      <c r="Q130" s="172" t="n">
        <v>0.04</v>
      </c>
      <c r="R130" s="172" t="n">
        <f aca="false">Q130*H130</f>
        <v>0.08192</v>
      </c>
      <c r="S130" s="172" t="n">
        <v>0</v>
      </c>
      <c r="T130" s="173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74" t="s">
        <v>124</v>
      </c>
      <c r="AT130" s="174" t="s">
        <v>119</v>
      </c>
      <c r="AU130" s="174" t="s">
        <v>125</v>
      </c>
      <c r="AY130" s="3" t="s">
        <v>116</v>
      </c>
      <c r="BE130" s="175" t="n">
        <f aca="false">IF(N130="základní",J130,0)</f>
        <v>0</v>
      </c>
      <c r="BF130" s="175" t="n">
        <f aca="false">IF(N130="snížená",J130,0)</f>
        <v>0</v>
      </c>
      <c r="BG130" s="175" t="n">
        <f aca="false">IF(N130="zákl. přenesená",J130,0)</f>
        <v>0</v>
      </c>
      <c r="BH130" s="175" t="n">
        <f aca="false">IF(N130="sníž. přenesená",J130,0)</f>
        <v>0</v>
      </c>
      <c r="BI130" s="175" t="n">
        <f aca="false">IF(N130="nulová",J130,0)</f>
        <v>0</v>
      </c>
      <c r="BJ130" s="3" t="s">
        <v>125</v>
      </c>
      <c r="BK130" s="175" t="n">
        <f aca="false">ROUND(I130*H130,2)</f>
        <v>0</v>
      </c>
      <c r="BL130" s="3" t="s">
        <v>124</v>
      </c>
      <c r="BM130" s="174" t="s">
        <v>126</v>
      </c>
    </row>
    <row r="131" s="27" customFormat="true" ht="21.75" hidden="false" customHeight="true" outlineLevel="0" collapsed="false">
      <c r="A131" s="22"/>
      <c r="B131" s="161"/>
      <c r="C131" s="162" t="s">
        <v>125</v>
      </c>
      <c r="D131" s="162" t="s">
        <v>119</v>
      </c>
      <c r="E131" s="163" t="s">
        <v>127</v>
      </c>
      <c r="F131" s="164" t="s">
        <v>128</v>
      </c>
      <c r="G131" s="165" t="s">
        <v>122</v>
      </c>
      <c r="H131" s="166" t="n">
        <v>7.575</v>
      </c>
      <c r="I131" s="167"/>
      <c r="J131" s="168" t="n">
        <f aca="false">ROUND(I131*H131,2)</f>
        <v>0</v>
      </c>
      <c r="K131" s="169" t="s">
        <v>123</v>
      </c>
      <c r="L131" s="23"/>
      <c r="M131" s="170"/>
      <c r="N131" s="171" t="s">
        <v>39</v>
      </c>
      <c r="O131" s="60"/>
      <c r="P131" s="172" t="n">
        <f aca="false">O131*H131</f>
        <v>0</v>
      </c>
      <c r="Q131" s="172" t="n">
        <v>0.04</v>
      </c>
      <c r="R131" s="172" t="n">
        <f aca="false">Q131*H131</f>
        <v>0.303</v>
      </c>
      <c r="S131" s="172" t="n">
        <v>0</v>
      </c>
      <c r="T131" s="173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74" t="s">
        <v>124</v>
      </c>
      <c r="AT131" s="174" t="s">
        <v>119</v>
      </c>
      <c r="AU131" s="174" t="s">
        <v>125</v>
      </c>
      <c r="AY131" s="3" t="s">
        <v>116</v>
      </c>
      <c r="BE131" s="175" t="n">
        <f aca="false">IF(N131="základní",J131,0)</f>
        <v>0</v>
      </c>
      <c r="BF131" s="175" t="n">
        <f aca="false">IF(N131="snížená",J131,0)</f>
        <v>0</v>
      </c>
      <c r="BG131" s="175" t="n">
        <f aca="false">IF(N131="zákl. přenesená",J131,0)</f>
        <v>0</v>
      </c>
      <c r="BH131" s="175" t="n">
        <f aca="false">IF(N131="sníž. přenesená",J131,0)</f>
        <v>0</v>
      </c>
      <c r="BI131" s="175" t="n">
        <f aca="false">IF(N131="nulová",J131,0)</f>
        <v>0</v>
      </c>
      <c r="BJ131" s="3" t="s">
        <v>125</v>
      </c>
      <c r="BK131" s="175" t="n">
        <f aca="false">ROUND(I131*H131,2)</f>
        <v>0</v>
      </c>
      <c r="BL131" s="3" t="s">
        <v>124</v>
      </c>
      <c r="BM131" s="174" t="s">
        <v>129</v>
      </c>
    </row>
    <row r="132" s="27" customFormat="true" ht="24.15" hidden="false" customHeight="true" outlineLevel="0" collapsed="false">
      <c r="A132" s="22"/>
      <c r="B132" s="161"/>
      <c r="C132" s="162" t="s">
        <v>130</v>
      </c>
      <c r="D132" s="162" t="s">
        <v>119</v>
      </c>
      <c r="E132" s="163" t="s">
        <v>131</v>
      </c>
      <c r="F132" s="164" t="s">
        <v>132</v>
      </c>
      <c r="G132" s="165" t="s">
        <v>122</v>
      </c>
      <c r="H132" s="166" t="n">
        <v>32.05</v>
      </c>
      <c r="I132" s="167"/>
      <c r="J132" s="168" t="n">
        <f aca="false">ROUND(I132*H132,2)</f>
        <v>0</v>
      </c>
      <c r="K132" s="169" t="s">
        <v>123</v>
      </c>
      <c r="L132" s="23"/>
      <c r="M132" s="170"/>
      <c r="N132" s="171" t="s">
        <v>39</v>
      </c>
      <c r="O132" s="60"/>
      <c r="P132" s="172" t="n">
        <f aca="false">O132*H132</f>
        <v>0</v>
      </c>
      <c r="Q132" s="172" t="n">
        <v>0.03358</v>
      </c>
      <c r="R132" s="172" t="n">
        <f aca="false">Q132*H132</f>
        <v>1.076239</v>
      </c>
      <c r="S132" s="172" t="n">
        <v>0</v>
      </c>
      <c r="T132" s="173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4" t="s">
        <v>124</v>
      </c>
      <c r="AT132" s="174" t="s">
        <v>119</v>
      </c>
      <c r="AU132" s="174" t="s">
        <v>125</v>
      </c>
      <c r="AY132" s="3" t="s">
        <v>116</v>
      </c>
      <c r="BE132" s="175" t="n">
        <f aca="false">IF(N132="základní",J132,0)</f>
        <v>0</v>
      </c>
      <c r="BF132" s="175" t="n">
        <f aca="false">IF(N132="snížená",J132,0)</f>
        <v>0</v>
      </c>
      <c r="BG132" s="175" t="n">
        <f aca="false">IF(N132="zákl. přenesená",J132,0)</f>
        <v>0</v>
      </c>
      <c r="BH132" s="175" t="n">
        <f aca="false">IF(N132="sníž. přenesená",J132,0)</f>
        <v>0</v>
      </c>
      <c r="BI132" s="175" t="n">
        <f aca="false">IF(N132="nulová",J132,0)</f>
        <v>0</v>
      </c>
      <c r="BJ132" s="3" t="s">
        <v>125</v>
      </c>
      <c r="BK132" s="175" t="n">
        <f aca="false">ROUND(I132*H132,2)</f>
        <v>0</v>
      </c>
      <c r="BL132" s="3" t="s">
        <v>124</v>
      </c>
      <c r="BM132" s="174" t="s">
        <v>133</v>
      </c>
    </row>
    <row r="133" s="27" customFormat="true" ht="16.5" hidden="false" customHeight="true" outlineLevel="0" collapsed="false">
      <c r="A133" s="22"/>
      <c r="B133" s="161"/>
      <c r="C133" s="162" t="s">
        <v>124</v>
      </c>
      <c r="D133" s="162" t="s">
        <v>119</v>
      </c>
      <c r="E133" s="163" t="s">
        <v>134</v>
      </c>
      <c r="F133" s="164" t="s">
        <v>135</v>
      </c>
      <c r="G133" s="165" t="s">
        <v>136</v>
      </c>
      <c r="H133" s="166" t="n">
        <v>12</v>
      </c>
      <c r="I133" s="167"/>
      <c r="J133" s="168" t="n">
        <f aca="false">ROUND(I133*H133,2)</f>
        <v>0</v>
      </c>
      <c r="K133" s="164"/>
      <c r="L133" s="23"/>
      <c r="M133" s="170"/>
      <c r="N133" s="171" t="s">
        <v>39</v>
      </c>
      <c r="O133" s="60"/>
      <c r="P133" s="172" t="n">
        <f aca="false">O133*H133</f>
        <v>0</v>
      </c>
      <c r="Q133" s="172" t="n">
        <v>0.03045</v>
      </c>
      <c r="R133" s="172" t="n">
        <f aca="false">Q133*H133</f>
        <v>0.3654</v>
      </c>
      <c r="S133" s="172" t="n">
        <v>0</v>
      </c>
      <c r="T133" s="173" t="n">
        <f aca="false">S133*H133</f>
        <v>0</v>
      </c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R133" s="174" t="s">
        <v>124</v>
      </c>
      <c r="AT133" s="174" t="s">
        <v>119</v>
      </c>
      <c r="AU133" s="174" t="s">
        <v>125</v>
      </c>
      <c r="AY133" s="3" t="s">
        <v>116</v>
      </c>
      <c r="BE133" s="175" t="n">
        <f aca="false">IF(N133="základní",J133,0)</f>
        <v>0</v>
      </c>
      <c r="BF133" s="175" t="n">
        <f aca="false">IF(N133="snížená",J133,0)</f>
        <v>0</v>
      </c>
      <c r="BG133" s="175" t="n">
        <f aca="false">IF(N133="zákl. přenesená",J133,0)</f>
        <v>0</v>
      </c>
      <c r="BH133" s="175" t="n">
        <f aca="false">IF(N133="sníž. přenesená",J133,0)</f>
        <v>0</v>
      </c>
      <c r="BI133" s="175" t="n">
        <f aca="false">IF(N133="nulová",J133,0)</f>
        <v>0</v>
      </c>
      <c r="BJ133" s="3" t="s">
        <v>125</v>
      </c>
      <c r="BK133" s="175" t="n">
        <f aca="false">ROUND(I133*H133,2)</f>
        <v>0</v>
      </c>
      <c r="BL133" s="3" t="s">
        <v>124</v>
      </c>
      <c r="BM133" s="174" t="s">
        <v>137</v>
      </c>
    </row>
    <row r="134" s="27" customFormat="true" ht="24.15" hidden="false" customHeight="true" outlineLevel="0" collapsed="false">
      <c r="A134" s="22"/>
      <c r="B134" s="161"/>
      <c r="C134" s="162" t="s">
        <v>138</v>
      </c>
      <c r="D134" s="162" t="s">
        <v>119</v>
      </c>
      <c r="E134" s="163" t="s">
        <v>139</v>
      </c>
      <c r="F134" s="164" t="s">
        <v>140</v>
      </c>
      <c r="G134" s="165" t="s">
        <v>122</v>
      </c>
      <c r="H134" s="166" t="n">
        <v>6.8</v>
      </c>
      <c r="I134" s="167"/>
      <c r="J134" s="168" t="n">
        <f aca="false">ROUND(I134*H134,2)</f>
        <v>0</v>
      </c>
      <c r="K134" s="169" t="s">
        <v>123</v>
      </c>
      <c r="L134" s="23"/>
      <c r="M134" s="170"/>
      <c r="N134" s="171" t="s">
        <v>39</v>
      </c>
      <c r="O134" s="60"/>
      <c r="P134" s="172" t="n">
        <f aca="false">O134*H134</f>
        <v>0</v>
      </c>
      <c r="Q134" s="172" t="n">
        <v>0.105</v>
      </c>
      <c r="R134" s="172" t="n">
        <f aca="false">Q134*H134</f>
        <v>0.714</v>
      </c>
      <c r="S134" s="172" t="n">
        <v>0</v>
      </c>
      <c r="T134" s="173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4" t="s">
        <v>124</v>
      </c>
      <c r="AT134" s="174" t="s">
        <v>119</v>
      </c>
      <c r="AU134" s="174" t="s">
        <v>125</v>
      </c>
      <c r="AY134" s="3" t="s">
        <v>116</v>
      </c>
      <c r="BE134" s="175" t="n">
        <f aca="false">IF(N134="základní",J134,0)</f>
        <v>0</v>
      </c>
      <c r="BF134" s="175" t="n">
        <f aca="false">IF(N134="snížená",J134,0)</f>
        <v>0</v>
      </c>
      <c r="BG134" s="175" t="n">
        <f aca="false">IF(N134="zákl. přenesená",J134,0)</f>
        <v>0</v>
      </c>
      <c r="BH134" s="175" t="n">
        <f aca="false">IF(N134="sníž. přenesená",J134,0)</f>
        <v>0</v>
      </c>
      <c r="BI134" s="175" t="n">
        <f aca="false">IF(N134="nulová",J134,0)</f>
        <v>0</v>
      </c>
      <c r="BJ134" s="3" t="s">
        <v>125</v>
      </c>
      <c r="BK134" s="175" t="n">
        <f aca="false">ROUND(I134*H134,2)</f>
        <v>0</v>
      </c>
      <c r="BL134" s="3" t="s">
        <v>124</v>
      </c>
      <c r="BM134" s="174" t="s">
        <v>141</v>
      </c>
    </row>
    <row r="135" s="147" customFormat="true" ht="22.8" hidden="false" customHeight="true" outlineLevel="0" collapsed="false">
      <c r="B135" s="148"/>
      <c r="D135" s="149" t="s">
        <v>72</v>
      </c>
      <c r="E135" s="159" t="s">
        <v>142</v>
      </c>
      <c r="F135" s="159" t="s">
        <v>143</v>
      </c>
      <c r="I135" s="151"/>
      <c r="J135" s="160" t="n">
        <f aca="false">BK135</f>
        <v>0</v>
      </c>
      <c r="L135" s="148"/>
      <c r="M135" s="153"/>
      <c r="N135" s="154"/>
      <c r="O135" s="154"/>
      <c r="P135" s="155" t="n">
        <f aca="false">SUM(P136:P139)</f>
        <v>0</v>
      </c>
      <c r="Q135" s="154"/>
      <c r="R135" s="155" t="n">
        <f aca="false">SUM(R136:R139)</f>
        <v>0.0036</v>
      </c>
      <c r="S135" s="154"/>
      <c r="T135" s="156" t="n">
        <f aca="false">SUM(T136:T139)</f>
        <v>1.6632</v>
      </c>
      <c r="AR135" s="149" t="s">
        <v>78</v>
      </c>
      <c r="AT135" s="157" t="s">
        <v>72</v>
      </c>
      <c r="AU135" s="157" t="s">
        <v>78</v>
      </c>
      <c r="AY135" s="149" t="s">
        <v>116</v>
      </c>
      <c r="BK135" s="158" t="n">
        <f aca="false">SUM(BK136:BK139)</f>
        <v>0</v>
      </c>
    </row>
    <row r="136" s="27" customFormat="true" ht="33" hidden="false" customHeight="true" outlineLevel="0" collapsed="false">
      <c r="A136" s="22"/>
      <c r="B136" s="161"/>
      <c r="C136" s="162" t="s">
        <v>117</v>
      </c>
      <c r="D136" s="162" t="s">
        <v>119</v>
      </c>
      <c r="E136" s="163" t="s">
        <v>144</v>
      </c>
      <c r="F136" s="164" t="s">
        <v>145</v>
      </c>
      <c r="G136" s="165" t="s">
        <v>122</v>
      </c>
      <c r="H136" s="166" t="n">
        <v>24</v>
      </c>
      <c r="I136" s="167"/>
      <c r="J136" s="168" t="n">
        <f aca="false">ROUND(I136*H136,2)</f>
        <v>0</v>
      </c>
      <c r="K136" s="169" t="s">
        <v>123</v>
      </c>
      <c r="L136" s="23"/>
      <c r="M136" s="170"/>
      <c r="N136" s="171" t="s">
        <v>39</v>
      </c>
      <c r="O136" s="60"/>
      <c r="P136" s="172" t="n">
        <f aca="false">O136*H136</f>
        <v>0</v>
      </c>
      <c r="Q136" s="172" t="n">
        <v>0.00013</v>
      </c>
      <c r="R136" s="172" t="n">
        <f aca="false">Q136*H136</f>
        <v>0.00312</v>
      </c>
      <c r="S136" s="172" t="n">
        <v>0</v>
      </c>
      <c r="T136" s="173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4" t="s">
        <v>124</v>
      </c>
      <c r="AT136" s="174" t="s">
        <v>119</v>
      </c>
      <c r="AU136" s="174" t="s">
        <v>125</v>
      </c>
      <c r="AY136" s="3" t="s">
        <v>116</v>
      </c>
      <c r="BE136" s="175" t="n">
        <f aca="false">IF(N136="základní",J136,0)</f>
        <v>0</v>
      </c>
      <c r="BF136" s="175" t="n">
        <f aca="false">IF(N136="snížená",J136,0)</f>
        <v>0</v>
      </c>
      <c r="BG136" s="175" t="n">
        <f aca="false">IF(N136="zákl. přenesená",J136,0)</f>
        <v>0</v>
      </c>
      <c r="BH136" s="175" t="n">
        <f aca="false">IF(N136="sníž. přenesená",J136,0)</f>
        <v>0</v>
      </c>
      <c r="BI136" s="175" t="n">
        <f aca="false">IF(N136="nulová",J136,0)</f>
        <v>0</v>
      </c>
      <c r="BJ136" s="3" t="s">
        <v>125</v>
      </c>
      <c r="BK136" s="175" t="n">
        <f aca="false">ROUND(I136*H136,2)</f>
        <v>0</v>
      </c>
      <c r="BL136" s="3" t="s">
        <v>124</v>
      </c>
      <c r="BM136" s="174" t="s">
        <v>146</v>
      </c>
    </row>
    <row r="137" s="27" customFormat="true" ht="16.5" hidden="false" customHeight="true" outlineLevel="0" collapsed="false">
      <c r="A137" s="22"/>
      <c r="B137" s="161"/>
      <c r="C137" s="162" t="s">
        <v>147</v>
      </c>
      <c r="D137" s="162" t="s">
        <v>119</v>
      </c>
      <c r="E137" s="163" t="s">
        <v>148</v>
      </c>
      <c r="F137" s="164" t="s">
        <v>149</v>
      </c>
      <c r="G137" s="165" t="s">
        <v>136</v>
      </c>
      <c r="H137" s="166" t="n">
        <v>12</v>
      </c>
      <c r="I137" s="167"/>
      <c r="J137" s="168" t="n">
        <f aca="false">ROUND(I137*H137,2)</f>
        <v>0</v>
      </c>
      <c r="K137" s="169" t="s">
        <v>123</v>
      </c>
      <c r="L137" s="23"/>
      <c r="M137" s="170"/>
      <c r="N137" s="171" t="s">
        <v>39</v>
      </c>
      <c r="O137" s="60"/>
      <c r="P137" s="172" t="n">
        <f aca="false">O137*H137</f>
        <v>0</v>
      </c>
      <c r="Q137" s="172" t="n">
        <v>4E-005</v>
      </c>
      <c r="R137" s="172" t="n">
        <f aca="false">Q137*H137</f>
        <v>0.00048</v>
      </c>
      <c r="S137" s="172" t="n">
        <v>0</v>
      </c>
      <c r="T137" s="173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4" t="s">
        <v>124</v>
      </c>
      <c r="AT137" s="174" t="s">
        <v>119</v>
      </c>
      <c r="AU137" s="174" t="s">
        <v>125</v>
      </c>
      <c r="AY137" s="3" t="s">
        <v>116</v>
      </c>
      <c r="BE137" s="175" t="n">
        <f aca="false">IF(N137="základní",J137,0)</f>
        <v>0</v>
      </c>
      <c r="BF137" s="175" t="n">
        <f aca="false">IF(N137="snížená",J137,0)</f>
        <v>0</v>
      </c>
      <c r="BG137" s="175" t="n">
        <f aca="false">IF(N137="zákl. přenesená",J137,0)</f>
        <v>0</v>
      </c>
      <c r="BH137" s="175" t="n">
        <f aca="false">IF(N137="sníž. přenesená",J137,0)</f>
        <v>0</v>
      </c>
      <c r="BI137" s="175" t="n">
        <f aca="false">IF(N137="nulová",J137,0)</f>
        <v>0</v>
      </c>
      <c r="BJ137" s="3" t="s">
        <v>125</v>
      </c>
      <c r="BK137" s="175" t="n">
        <f aca="false">ROUND(I137*H137,2)</f>
        <v>0</v>
      </c>
      <c r="BL137" s="3" t="s">
        <v>124</v>
      </c>
      <c r="BM137" s="174" t="s">
        <v>150</v>
      </c>
    </row>
    <row r="138" s="27" customFormat="true" ht="24.15" hidden="false" customHeight="true" outlineLevel="0" collapsed="false">
      <c r="A138" s="22"/>
      <c r="B138" s="161"/>
      <c r="C138" s="162" t="s">
        <v>151</v>
      </c>
      <c r="D138" s="162" t="s">
        <v>119</v>
      </c>
      <c r="E138" s="163" t="s">
        <v>152</v>
      </c>
      <c r="F138" s="164" t="s">
        <v>153</v>
      </c>
      <c r="G138" s="165" t="s">
        <v>122</v>
      </c>
      <c r="H138" s="166" t="n">
        <v>15.12</v>
      </c>
      <c r="I138" s="167"/>
      <c r="J138" s="168" t="n">
        <f aca="false">ROUND(I138*H138,2)</f>
        <v>0</v>
      </c>
      <c r="K138" s="169" t="s">
        <v>123</v>
      </c>
      <c r="L138" s="23"/>
      <c r="M138" s="170"/>
      <c r="N138" s="171" t="s">
        <v>39</v>
      </c>
      <c r="O138" s="60"/>
      <c r="P138" s="172" t="n">
        <f aca="false">O138*H138</f>
        <v>0</v>
      </c>
      <c r="Q138" s="172" t="n">
        <v>0</v>
      </c>
      <c r="R138" s="172" t="n">
        <f aca="false">Q138*H138</f>
        <v>0</v>
      </c>
      <c r="S138" s="172" t="n">
        <v>0.062</v>
      </c>
      <c r="T138" s="173" t="n">
        <f aca="false">S138*H138</f>
        <v>0.93744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4" t="s">
        <v>124</v>
      </c>
      <c r="AT138" s="174" t="s">
        <v>119</v>
      </c>
      <c r="AU138" s="174" t="s">
        <v>125</v>
      </c>
      <c r="AY138" s="3" t="s">
        <v>116</v>
      </c>
      <c r="BE138" s="175" t="n">
        <f aca="false">IF(N138="základní",J138,0)</f>
        <v>0</v>
      </c>
      <c r="BF138" s="175" t="n">
        <f aca="false">IF(N138="snížená",J138,0)</f>
        <v>0</v>
      </c>
      <c r="BG138" s="175" t="n">
        <f aca="false">IF(N138="zákl. přenesená",J138,0)</f>
        <v>0</v>
      </c>
      <c r="BH138" s="175" t="n">
        <f aca="false">IF(N138="sníž. přenesená",J138,0)</f>
        <v>0</v>
      </c>
      <c r="BI138" s="175" t="n">
        <f aca="false">IF(N138="nulová",J138,0)</f>
        <v>0</v>
      </c>
      <c r="BJ138" s="3" t="s">
        <v>125</v>
      </c>
      <c r="BK138" s="175" t="n">
        <f aca="false">ROUND(I138*H138,2)</f>
        <v>0</v>
      </c>
      <c r="BL138" s="3" t="s">
        <v>124</v>
      </c>
      <c r="BM138" s="174" t="s">
        <v>154</v>
      </c>
    </row>
    <row r="139" s="27" customFormat="true" ht="24.15" hidden="false" customHeight="true" outlineLevel="0" collapsed="false">
      <c r="A139" s="22"/>
      <c r="B139" s="161"/>
      <c r="C139" s="162" t="s">
        <v>142</v>
      </c>
      <c r="D139" s="162" t="s">
        <v>119</v>
      </c>
      <c r="E139" s="163" t="s">
        <v>155</v>
      </c>
      <c r="F139" s="164" t="s">
        <v>156</v>
      </c>
      <c r="G139" s="165" t="s">
        <v>122</v>
      </c>
      <c r="H139" s="166" t="n">
        <v>13.44</v>
      </c>
      <c r="I139" s="167"/>
      <c r="J139" s="168" t="n">
        <f aca="false">ROUND(I139*H139,2)</f>
        <v>0</v>
      </c>
      <c r="K139" s="169" t="s">
        <v>123</v>
      </c>
      <c r="L139" s="23"/>
      <c r="M139" s="170"/>
      <c r="N139" s="171" t="s">
        <v>39</v>
      </c>
      <c r="O139" s="60"/>
      <c r="P139" s="172" t="n">
        <f aca="false">O139*H139</f>
        <v>0</v>
      </c>
      <c r="Q139" s="172" t="n">
        <v>0</v>
      </c>
      <c r="R139" s="172" t="n">
        <f aca="false">Q139*H139</f>
        <v>0</v>
      </c>
      <c r="S139" s="172" t="n">
        <v>0.054</v>
      </c>
      <c r="T139" s="173" t="n">
        <f aca="false">S139*H139</f>
        <v>0.72576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4" t="s">
        <v>124</v>
      </c>
      <c r="AT139" s="174" t="s">
        <v>119</v>
      </c>
      <c r="AU139" s="174" t="s">
        <v>125</v>
      </c>
      <c r="AY139" s="3" t="s">
        <v>116</v>
      </c>
      <c r="BE139" s="175" t="n">
        <f aca="false">IF(N139="základní",J139,0)</f>
        <v>0</v>
      </c>
      <c r="BF139" s="175" t="n">
        <f aca="false">IF(N139="snížená",J139,0)</f>
        <v>0</v>
      </c>
      <c r="BG139" s="175" t="n">
        <f aca="false">IF(N139="zákl. přenesená",J139,0)</f>
        <v>0</v>
      </c>
      <c r="BH139" s="175" t="n">
        <f aca="false">IF(N139="sníž. přenesená",J139,0)</f>
        <v>0</v>
      </c>
      <c r="BI139" s="175" t="n">
        <f aca="false">IF(N139="nulová",J139,0)</f>
        <v>0</v>
      </c>
      <c r="BJ139" s="3" t="s">
        <v>125</v>
      </c>
      <c r="BK139" s="175" t="n">
        <f aca="false">ROUND(I139*H139,2)</f>
        <v>0</v>
      </c>
      <c r="BL139" s="3" t="s">
        <v>124</v>
      </c>
      <c r="BM139" s="174" t="s">
        <v>157</v>
      </c>
    </row>
    <row r="140" s="147" customFormat="true" ht="22.8" hidden="false" customHeight="true" outlineLevel="0" collapsed="false">
      <c r="B140" s="148"/>
      <c r="D140" s="149" t="s">
        <v>72</v>
      </c>
      <c r="E140" s="159" t="s">
        <v>158</v>
      </c>
      <c r="F140" s="159" t="s">
        <v>159</v>
      </c>
      <c r="I140" s="151"/>
      <c r="J140" s="160" t="n">
        <f aca="false">BK140</f>
        <v>0</v>
      </c>
      <c r="L140" s="148"/>
      <c r="M140" s="153"/>
      <c r="N140" s="154"/>
      <c r="O140" s="154"/>
      <c r="P140" s="155" t="n">
        <f aca="false">SUM(P141:P144)</f>
        <v>0</v>
      </c>
      <c r="Q140" s="154"/>
      <c r="R140" s="155" t="n">
        <f aca="false">SUM(R141:R144)</f>
        <v>0</v>
      </c>
      <c r="S140" s="154"/>
      <c r="T140" s="156" t="n">
        <f aca="false">SUM(T141:T144)</f>
        <v>0</v>
      </c>
      <c r="AR140" s="149" t="s">
        <v>78</v>
      </c>
      <c r="AT140" s="157" t="s">
        <v>72</v>
      </c>
      <c r="AU140" s="157" t="s">
        <v>78</v>
      </c>
      <c r="AY140" s="149" t="s">
        <v>116</v>
      </c>
      <c r="BK140" s="158" t="n">
        <f aca="false">SUM(BK141:BK144)</f>
        <v>0</v>
      </c>
    </row>
    <row r="141" s="27" customFormat="true" ht="24.15" hidden="false" customHeight="true" outlineLevel="0" collapsed="false">
      <c r="A141" s="22"/>
      <c r="B141" s="161"/>
      <c r="C141" s="162" t="s">
        <v>160</v>
      </c>
      <c r="D141" s="162" t="s">
        <v>119</v>
      </c>
      <c r="E141" s="163" t="s">
        <v>161</v>
      </c>
      <c r="F141" s="164" t="s">
        <v>162</v>
      </c>
      <c r="G141" s="165" t="s">
        <v>163</v>
      </c>
      <c r="H141" s="166" t="n">
        <v>2.212</v>
      </c>
      <c r="I141" s="167"/>
      <c r="J141" s="168" t="n">
        <f aca="false">ROUND(I141*H141,2)</f>
        <v>0</v>
      </c>
      <c r="K141" s="169" t="s">
        <v>123</v>
      </c>
      <c r="L141" s="23"/>
      <c r="M141" s="170"/>
      <c r="N141" s="171" t="s">
        <v>39</v>
      </c>
      <c r="O141" s="60"/>
      <c r="P141" s="172" t="n">
        <f aca="false">O141*H141</f>
        <v>0</v>
      </c>
      <c r="Q141" s="172" t="n">
        <v>0</v>
      </c>
      <c r="R141" s="172" t="n">
        <f aca="false">Q141*H141</f>
        <v>0</v>
      </c>
      <c r="S141" s="172" t="n">
        <v>0</v>
      </c>
      <c r="T141" s="173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4" t="s">
        <v>124</v>
      </c>
      <c r="AT141" s="174" t="s">
        <v>119</v>
      </c>
      <c r="AU141" s="174" t="s">
        <v>125</v>
      </c>
      <c r="AY141" s="3" t="s">
        <v>116</v>
      </c>
      <c r="BE141" s="175" t="n">
        <f aca="false">IF(N141="základní",J141,0)</f>
        <v>0</v>
      </c>
      <c r="BF141" s="175" t="n">
        <f aca="false">IF(N141="snížená",J141,0)</f>
        <v>0</v>
      </c>
      <c r="BG141" s="175" t="n">
        <f aca="false">IF(N141="zákl. přenesená",J141,0)</f>
        <v>0</v>
      </c>
      <c r="BH141" s="175" t="n">
        <f aca="false">IF(N141="sníž. přenesená",J141,0)</f>
        <v>0</v>
      </c>
      <c r="BI141" s="175" t="n">
        <f aca="false">IF(N141="nulová",J141,0)</f>
        <v>0</v>
      </c>
      <c r="BJ141" s="3" t="s">
        <v>125</v>
      </c>
      <c r="BK141" s="175" t="n">
        <f aca="false">ROUND(I141*H141,2)</f>
        <v>0</v>
      </c>
      <c r="BL141" s="3" t="s">
        <v>124</v>
      </c>
      <c r="BM141" s="174" t="s">
        <v>164</v>
      </c>
    </row>
    <row r="142" s="27" customFormat="true" ht="24.15" hidden="false" customHeight="true" outlineLevel="0" collapsed="false">
      <c r="A142" s="22"/>
      <c r="B142" s="161"/>
      <c r="C142" s="162" t="s">
        <v>165</v>
      </c>
      <c r="D142" s="162" t="s">
        <v>119</v>
      </c>
      <c r="E142" s="163" t="s">
        <v>166</v>
      </c>
      <c r="F142" s="164" t="s">
        <v>167</v>
      </c>
      <c r="G142" s="165" t="s">
        <v>163</v>
      </c>
      <c r="H142" s="166" t="n">
        <v>2.212</v>
      </c>
      <c r="I142" s="167"/>
      <c r="J142" s="168" t="n">
        <f aca="false">ROUND(I142*H142,2)</f>
        <v>0</v>
      </c>
      <c r="K142" s="169" t="s">
        <v>123</v>
      </c>
      <c r="L142" s="23"/>
      <c r="M142" s="170"/>
      <c r="N142" s="171" t="s">
        <v>39</v>
      </c>
      <c r="O142" s="60"/>
      <c r="P142" s="172" t="n">
        <f aca="false">O142*H142</f>
        <v>0</v>
      </c>
      <c r="Q142" s="172" t="n">
        <v>0</v>
      </c>
      <c r="R142" s="172" t="n">
        <f aca="false">Q142*H142</f>
        <v>0</v>
      </c>
      <c r="S142" s="172" t="n">
        <v>0</v>
      </c>
      <c r="T142" s="173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4" t="s">
        <v>124</v>
      </c>
      <c r="AT142" s="174" t="s">
        <v>119</v>
      </c>
      <c r="AU142" s="174" t="s">
        <v>125</v>
      </c>
      <c r="AY142" s="3" t="s">
        <v>116</v>
      </c>
      <c r="BE142" s="175" t="n">
        <f aca="false">IF(N142="základní",J142,0)</f>
        <v>0</v>
      </c>
      <c r="BF142" s="175" t="n">
        <f aca="false">IF(N142="snížená",J142,0)</f>
        <v>0</v>
      </c>
      <c r="BG142" s="175" t="n">
        <f aca="false">IF(N142="zákl. přenesená",J142,0)</f>
        <v>0</v>
      </c>
      <c r="BH142" s="175" t="n">
        <f aca="false">IF(N142="sníž. přenesená",J142,0)</f>
        <v>0</v>
      </c>
      <c r="BI142" s="175" t="n">
        <f aca="false">IF(N142="nulová",J142,0)</f>
        <v>0</v>
      </c>
      <c r="BJ142" s="3" t="s">
        <v>125</v>
      </c>
      <c r="BK142" s="175" t="n">
        <f aca="false">ROUND(I142*H142,2)</f>
        <v>0</v>
      </c>
      <c r="BL142" s="3" t="s">
        <v>124</v>
      </c>
      <c r="BM142" s="174" t="s">
        <v>168</v>
      </c>
    </row>
    <row r="143" s="27" customFormat="true" ht="33" hidden="false" customHeight="true" outlineLevel="0" collapsed="false">
      <c r="A143" s="22"/>
      <c r="B143" s="161"/>
      <c r="C143" s="162" t="s">
        <v>169</v>
      </c>
      <c r="D143" s="162" t="s">
        <v>119</v>
      </c>
      <c r="E143" s="163" t="s">
        <v>170</v>
      </c>
      <c r="F143" s="164" t="s">
        <v>171</v>
      </c>
      <c r="G143" s="165" t="s">
        <v>163</v>
      </c>
      <c r="H143" s="166" t="n">
        <v>42.028</v>
      </c>
      <c r="I143" s="167"/>
      <c r="J143" s="168" t="n">
        <f aca="false">ROUND(I143*H143,2)</f>
        <v>0</v>
      </c>
      <c r="K143" s="169" t="s">
        <v>123</v>
      </c>
      <c r="L143" s="23"/>
      <c r="M143" s="170"/>
      <c r="N143" s="171" t="s">
        <v>39</v>
      </c>
      <c r="O143" s="60"/>
      <c r="P143" s="172" t="n">
        <f aca="false">O143*H143</f>
        <v>0</v>
      </c>
      <c r="Q143" s="172" t="n">
        <v>0</v>
      </c>
      <c r="R143" s="172" t="n">
        <f aca="false">Q143*H143</f>
        <v>0</v>
      </c>
      <c r="S143" s="172" t="n">
        <v>0</v>
      </c>
      <c r="T143" s="173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4" t="s">
        <v>124</v>
      </c>
      <c r="AT143" s="174" t="s">
        <v>119</v>
      </c>
      <c r="AU143" s="174" t="s">
        <v>125</v>
      </c>
      <c r="AY143" s="3" t="s">
        <v>116</v>
      </c>
      <c r="BE143" s="175" t="n">
        <f aca="false">IF(N143="základní",J143,0)</f>
        <v>0</v>
      </c>
      <c r="BF143" s="175" t="n">
        <f aca="false">IF(N143="snížená",J143,0)</f>
        <v>0</v>
      </c>
      <c r="BG143" s="175" t="n">
        <f aca="false">IF(N143="zákl. přenesená",J143,0)</f>
        <v>0</v>
      </c>
      <c r="BH143" s="175" t="n">
        <f aca="false">IF(N143="sníž. přenesená",J143,0)</f>
        <v>0</v>
      </c>
      <c r="BI143" s="175" t="n">
        <f aca="false">IF(N143="nulová",J143,0)</f>
        <v>0</v>
      </c>
      <c r="BJ143" s="3" t="s">
        <v>125</v>
      </c>
      <c r="BK143" s="175" t="n">
        <f aca="false">ROUND(I143*H143,2)</f>
        <v>0</v>
      </c>
      <c r="BL143" s="3" t="s">
        <v>124</v>
      </c>
      <c r="BM143" s="174" t="s">
        <v>172</v>
      </c>
    </row>
    <row r="144" s="27" customFormat="true" ht="33" hidden="false" customHeight="true" outlineLevel="0" collapsed="false">
      <c r="A144" s="22"/>
      <c r="B144" s="161"/>
      <c r="C144" s="162" t="s">
        <v>173</v>
      </c>
      <c r="D144" s="162" t="s">
        <v>119</v>
      </c>
      <c r="E144" s="163" t="s">
        <v>174</v>
      </c>
      <c r="F144" s="164" t="s">
        <v>175</v>
      </c>
      <c r="G144" s="165" t="s">
        <v>163</v>
      </c>
      <c r="H144" s="166" t="n">
        <v>2.212</v>
      </c>
      <c r="I144" s="167"/>
      <c r="J144" s="168" t="n">
        <f aca="false">ROUND(I144*H144,2)</f>
        <v>0</v>
      </c>
      <c r="K144" s="169" t="s">
        <v>123</v>
      </c>
      <c r="L144" s="23"/>
      <c r="M144" s="170"/>
      <c r="N144" s="171" t="s">
        <v>39</v>
      </c>
      <c r="O144" s="60"/>
      <c r="P144" s="172" t="n">
        <f aca="false">O144*H144</f>
        <v>0</v>
      </c>
      <c r="Q144" s="172" t="n">
        <v>0</v>
      </c>
      <c r="R144" s="172" t="n">
        <f aca="false">Q144*H144</f>
        <v>0</v>
      </c>
      <c r="S144" s="172" t="n">
        <v>0</v>
      </c>
      <c r="T144" s="173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4" t="s">
        <v>124</v>
      </c>
      <c r="AT144" s="174" t="s">
        <v>119</v>
      </c>
      <c r="AU144" s="174" t="s">
        <v>125</v>
      </c>
      <c r="AY144" s="3" t="s">
        <v>116</v>
      </c>
      <c r="BE144" s="175" t="n">
        <f aca="false">IF(N144="základní",J144,0)</f>
        <v>0</v>
      </c>
      <c r="BF144" s="175" t="n">
        <f aca="false">IF(N144="snížená",J144,0)</f>
        <v>0</v>
      </c>
      <c r="BG144" s="175" t="n">
        <f aca="false">IF(N144="zákl. přenesená",J144,0)</f>
        <v>0</v>
      </c>
      <c r="BH144" s="175" t="n">
        <f aca="false">IF(N144="sníž. přenesená",J144,0)</f>
        <v>0</v>
      </c>
      <c r="BI144" s="175" t="n">
        <f aca="false">IF(N144="nulová",J144,0)</f>
        <v>0</v>
      </c>
      <c r="BJ144" s="3" t="s">
        <v>125</v>
      </c>
      <c r="BK144" s="175" t="n">
        <f aca="false">ROUND(I144*H144,2)</f>
        <v>0</v>
      </c>
      <c r="BL144" s="3" t="s">
        <v>124</v>
      </c>
      <c r="BM144" s="174" t="s">
        <v>176</v>
      </c>
    </row>
    <row r="145" s="147" customFormat="true" ht="22.8" hidden="false" customHeight="true" outlineLevel="0" collapsed="false">
      <c r="B145" s="148"/>
      <c r="D145" s="149" t="s">
        <v>72</v>
      </c>
      <c r="E145" s="159" t="s">
        <v>177</v>
      </c>
      <c r="F145" s="159" t="s">
        <v>178</v>
      </c>
      <c r="I145" s="151"/>
      <c r="J145" s="160" t="n">
        <f aca="false">BK145</f>
        <v>0</v>
      </c>
      <c r="L145" s="148"/>
      <c r="M145" s="153"/>
      <c r="N145" s="154"/>
      <c r="O145" s="154"/>
      <c r="P145" s="155" t="n">
        <f aca="false">P146</f>
        <v>0</v>
      </c>
      <c r="Q145" s="154"/>
      <c r="R145" s="155" t="n">
        <f aca="false">R146</f>
        <v>0</v>
      </c>
      <c r="S145" s="154"/>
      <c r="T145" s="156" t="n">
        <f aca="false">T146</f>
        <v>0</v>
      </c>
      <c r="AR145" s="149" t="s">
        <v>78</v>
      </c>
      <c r="AT145" s="157" t="s">
        <v>72</v>
      </c>
      <c r="AU145" s="157" t="s">
        <v>78</v>
      </c>
      <c r="AY145" s="149" t="s">
        <v>116</v>
      </c>
      <c r="BK145" s="158" t="n">
        <f aca="false">BK146</f>
        <v>0</v>
      </c>
    </row>
    <row r="146" s="27" customFormat="true" ht="21.75" hidden="false" customHeight="true" outlineLevel="0" collapsed="false">
      <c r="A146" s="22"/>
      <c r="B146" s="161"/>
      <c r="C146" s="162" t="s">
        <v>179</v>
      </c>
      <c r="D146" s="162" t="s">
        <v>119</v>
      </c>
      <c r="E146" s="163" t="s">
        <v>180</v>
      </c>
      <c r="F146" s="164" t="s">
        <v>181</v>
      </c>
      <c r="G146" s="165" t="s">
        <v>163</v>
      </c>
      <c r="H146" s="166" t="n">
        <v>2.544</v>
      </c>
      <c r="I146" s="167"/>
      <c r="J146" s="168" t="n">
        <f aca="false">ROUND(I146*H146,2)</f>
        <v>0</v>
      </c>
      <c r="K146" s="169" t="s">
        <v>123</v>
      </c>
      <c r="L146" s="23"/>
      <c r="M146" s="170"/>
      <c r="N146" s="171" t="s">
        <v>39</v>
      </c>
      <c r="O146" s="60"/>
      <c r="P146" s="172" t="n">
        <f aca="false">O146*H146</f>
        <v>0</v>
      </c>
      <c r="Q146" s="172" t="n">
        <v>0</v>
      </c>
      <c r="R146" s="172" t="n">
        <f aca="false">Q146*H146</f>
        <v>0</v>
      </c>
      <c r="S146" s="172" t="n">
        <v>0</v>
      </c>
      <c r="T146" s="173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4" t="s">
        <v>124</v>
      </c>
      <c r="AT146" s="174" t="s">
        <v>119</v>
      </c>
      <c r="AU146" s="174" t="s">
        <v>125</v>
      </c>
      <c r="AY146" s="3" t="s">
        <v>116</v>
      </c>
      <c r="BE146" s="175" t="n">
        <f aca="false">IF(N146="základní",J146,0)</f>
        <v>0</v>
      </c>
      <c r="BF146" s="175" t="n">
        <f aca="false">IF(N146="snížená",J146,0)</f>
        <v>0</v>
      </c>
      <c r="BG146" s="175" t="n">
        <f aca="false">IF(N146="zákl. přenesená",J146,0)</f>
        <v>0</v>
      </c>
      <c r="BH146" s="175" t="n">
        <f aca="false">IF(N146="sníž. přenesená",J146,0)</f>
        <v>0</v>
      </c>
      <c r="BI146" s="175" t="n">
        <f aca="false">IF(N146="nulová",J146,0)</f>
        <v>0</v>
      </c>
      <c r="BJ146" s="3" t="s">
        <v>125</v>
      </c>
      <c r="BK146" s="175" t="n">
        <f aca="false">ROUND(I146*H146,2)</f>
        <v>0</v>
      </c>
      <c r="BL146" s="3" t="s">
        <v>124</v>
      </c>
      <c r="BM146" s="174" t="s">
        <v>182</v>
      </c>
    </row>
    <row r="147" s="147" customFormat="true" ht="25.9" hidden="false" customHeight="true" outlineLevel="0" collapsed="false">
      <c r="B147" s="148"/>
      <c r="D147" s="149" t="s">
        <v>72</v>
      </c>
      <c r="E147" s="150" t="s">
        <v>183</v>
      </c>
      <c r="F147" s="150" t="s">
        <v>184</v>
      </c>
      <c r="I147" s="151"/>
      <c r="J147" s="152" t="n">
        <f aca="false">BK147</f>
        <v>0</v>
      </c>
      <c r="L147" s="148"/>
      <c r="M147" s="153"/>
      <c r="N147" s="154"/>
      <c r="O147" s="154"/>
      <c r="P147" s="155" t="n">
        <f aca="false">P148+P152+P167+P172+P174</f>
        <v>0</v>
      </c>
      <c r="Q147" s="154"/>
      <c r="R147" s="155" t="n">
        <f aca="false">R148+R152+R167+R172+R174</f>
        <v>0.035754</v>
      </c>
      <c r="S147" s="154"/>
      <c r="T147" s="156" t="n">
        <f aca="false">T148+T152+T167+T172+T174</f>
        <v>0.548492</v>
      </c>
      <c r="AR147" s="149" t="s">
        <v>125</v>
      </c>
      <c r="AT147" s="157" t="s">
        <v>72</v>
      </c>
      <c r="AU147" s="157" t="s">
        <v>73</v>
      </c>
      <c r="AY147" s="149" t="s">
        <v>116</v>
      </c>
      <c r="BK147" s="158" t="n">
        <f aca="false">BK148+BK152+BK167+BK172+BK174</f>
        <v>0</v>
      </c>
    </row>
    <row r="148" s="147" customFormat="true" ht="22.8" hidden="false" customHeight="true" outlineLevel="0" collapsed="false">
      <c r="B148" s="148"/>
      <c r="D148" s="149" t="s">
        <v>72</v>
      </c>
      <c r="E148" s="159" t="s">
        <v>185</v>
      </c>
      <c r="F148" s="159" t="s">
        <v>186</v>
      </c>
      <c r="I148" s="151"/>
      <c r="J148" s="160" t="n">
        <f aca="false">BK148</f>
        <v>0</v>
      </c>
      <c r="L148" s="148"/>
      <c r="M148" s="153"/>
      <c r="N148" s="154"/>
      <c r="O148" s="154"/>
      <c r="P148" s="155" t="n">
        <f aca="false">SUM(P149:P151)</f>
        <v>0</v>
      </c>
      <c r="Q148" s="154"/>
      <c r="R148" s="155" t="n">
        <f aca="false">SUM(R149:R151)</f>
        <v>0.031824</v>
      </c>
      <c r="S148" s="154"/>
      <c r="T148" s="156" t="n">
        <f aca="false">SUM(T149:T151)</f>
        <v>0.022712</v>
      </c>
      <c r="AR148" s="149" t="s">
        <v>125</v>
      </c>
      <c r="AT148" s="157" t="s">
        <v>72</v>
      </c>
      <c r="AU148" s="157" t="s">
        <v>78</v>
      </c>
      <c r="AY148" s="149" t="s">
        <v>116</v>
      </c>
      <c r="BK148" s="158" t="n">
        <f aca="false">SUM(BK149:BK151)</f>
        <v>0</v>
      </c>
    </row>
    <row r="149" s="27" customFormat="true" ht="16.5" hidden="false" customHeight="true" outlineLevel="0" collapsed="false">
      <c r="A149" s="22"/>
      <c r="B149" s="161"/>
      <c r="C149" s="162" t="s">
        <v>7</v>
      </c>
      <c r="D149" s="162" t="s">
        <v>119</v>
      </c>
      <c r="E149" s="163" t="s">
        <v>187</v>
      </c>
      <c r="F149" s="164" t="s">
        <v>188</v>
      </c>
      <c r="G149" s="165" t="s">
        <v>189</v>
      </c>
      <c r="H149" s="166" t="n">
        <v>13.6</v>
      </c>
      <c r="I149" s="167"/>
      <c r="J149" s="168" t="n">
        <f aca="false">ROUND(I149*H149,2)</f>
        <v>0</v>
      </c>
      <c r="K149" s="169" t="s">
        <v>123</v>
      </c>
      <c r="L149" s="23"/>
      <c r="M149" s="170"/>
      <c r="N149" s="171" t="s">
        <v>39</v>
      </c>
      <c r="O149" s="60"/>
      <c r="P149" s="172" t="n">
        <f aca="false">O149*H149</f>
        <v>0</v>
      </c>
      <c r="Q149" s="172" t="n">
        <v>0</v>
      </c>
      <c r="R149" s="172" t="n">
        <f aca="false">Q149*H149</f>
        <v>0</v>
      </c>
      <c r="S149" s="172" t="n">
        <v>0.00167</v>
      </c>
      <c r="T149" s="173" t="n">
        <f aca="false">S149*H149</f>
        <v>0.022712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4" t="s">
        <v>190</v>
      </c>
      <c r="AT149" s="174" t="s">
        <v>119</v>
      </c>
      <c r="AU149" s="174" t="s">
        <v>125</v>
      </c>
      <c r="AY149" s="3" t="s">
        <v>116</v>
      </c>
      <c r="BE149" s="175" t="n">
        <f aca="false">IF(N149="základní",J149,0)</f>
        <v>0</v>
      </c>
      <c r="BF149" s="175" t="n">
        <f aca="false">IF(N149="snížená",J149,0)</f>
        <v>0</v>
      </c>
      <c r="BG149" s="175" t="n">
        <f aca="false">IF(N149="zákl. přenesená",J149,0)</f>
        <v>0</v>
      </c>
      <c r="BH149" s="175" t="n">
        <f aca="false">IF(N149="sníž. přenesená",J149,0)</f>
        <v>0</v>
      </c>
      <c r="BI149" s="175" t="n">
        <f aca="false">IF(N149="nulová",J149,0)</f>
        <v>0</v>
      </c>
      <c r="BJ149" s="3" t="s">
        <v>125</v>
      </c>
      <c r="BK149" s="175" t="n">
        <f aca="false">ROUND(I149*H149,2)</f>
        <v>0</v>
      </c>
      <c r="BL149" s="3" t="s">
        <v>190</v>
      </c>
      <c r="BM149" s="174" t="s">
        <v>191</v>
      </c>
    </row>
    <row r="150" s="27" customFormat="true" ht="24.15" hidden="false" customHeight="true" outlineLevel="0" collapsed="false">
      <c r="A150" s="22"/>
      <c r="B150" s="161"/>
      <c r="C150" s="162" t="s">
        <v>190</v>
      </c>
      <c r="D150" s="162" t="s">
        <v>119</v>
      </c>
      <c r="E150" s="163" t="s">
        <v>192</v>
      </c>
      <c r="F150" s="164" t="s">
        <v>193</v>
      </c>
      <c r="G150" s="165" t="s">
        <v>189</v>
      </c>
      <c r="H150" s="166" t="n">
        <v>13.6</v>
      </c>
      <c r="I150" s="167"/>
      <c r="J150" s="168" t="n">
        <f aca="false">ROUND(I150*H150,2)</f>
        <v>0</v>
      </c>
      <c r="K150" s="169" t="s">
        <v>123</v>
      </c>
      <c r="L150" s="23"/>
      <c r="M150" s="170"/>
      <c r="N150" s="171" t="s">
        <v>39</v>
      </c>
      <c r="O150" s="60"/>
      <c r="P150" s="172" t="n">
        <f aca="false">O150*H150</f>
        <v>0</v>
      </c>
      <c r="Q150" s="172" t="n">
        <v>0.00234</v>
      </c>
      <c r="R150" s="172" t="n">
        <f aca="false">Q150*H150</f>
        <v>0.031824</v>
      </c>
      <c r="S150" s="172" t="n">
        <v>0</v>
      </c>
      <c r="T150" s="173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4" t="s">
        <v>190</v>
      </c>
      <c r="AT150" s="174" t="s">
        <v>119</v>
      </c>
      <c r="AU150" s="174" t="s">
        <v>125</v>
      </c>
      <c r="AY150" s="3" t="s">
        <v>116</v>
      </c>
      <c r="BE150" s="175" t="n">
        <f aca="false">IF(N150="základní",J150,0)</f>
        <v>0</v>
      </c>
      <c r="BF150" s="175" t="n">
        <f aca="false">IF(N150="snížená",J150,0)</f>
        <v>0</v>
      </c>
      <c r="BG150" s="175" t="n">
        <f aca="false">IF(N150="zákl. přenesená",J150,0)</f>
        <v>0</v>
      </c>
      <c r="BH150" s="175" t="n">
        <f aca="false">IF(N150="sníž. přenesená",J150,0)</f>
        <v>0</v>
      </c>
      <c r="BI150" s="175" t="n">
        <f aca="false">IF(N150="nulová",J150,0)</f>
        <v>0</v>
      </c>
      <c r="BJ150" s="3" t="s">
        <v>125</v>
      </c>
      <c r="BK150" s="175" t="n">
        <f aca="false">ROUND(I150*H150,2)</f>
        <v>0</v>
      </c>
      <c r="BL150" s="3" t="s">
        <v>190</v>
      </c>
      <c r="BM150" s="174" t="s">
        <v>194</v>
      </c>
    </row>
    <row r="151" s="27" customFormat="true" ht="24.15" hidden="false" customHeight="true" outlineLevel="0" collapsed="false">
      <c r="A151" s="22"/>
      <c r="B151" s="161"/>
      <c r="C151" s="162" t="s">
        <v>195</v>
      </c>
      <c r="D151" s="162" t="s">
        <v>119</v>
      </c>
      <c r="E151" s="163" t="s">
        <v>196</v>
      </c>
      <c r="F151" s="164" t="s">
        <v>197</v>
      </c>
      <c r="G151" s="165" t="s">
        <v>198</v>
      </c>
      <c r="H151" s="176"/>
      <c r="I151" s="167"/>
      <c r="J151" s="168" t="n">
        <f aca="false">ROUND(I151*H151,2)</f>
        <v>0</v>
      </c>
      <c r="K151" s="169" t="s">
        <v>123</v>
      </c>
      <c r="L151" s="23"/>
      <c r="M151" s="170"/>
      <c r="N151" s="171" t="s">
        <v>39</v>
      </c>
      <c r="O151" s="60"/>
      <c r="P151" s="172" t="n">
        <f aca="false">O151*H151</f>
        <v>0</v>
      </c>
      <c r="Q151" s="172" t="n">
        <v>0</v>
      </c>
      <c r="R151" s="172" t="n">
        <f aca="false">Q151*H151</f>
        <v>0</v>
      </c>
      <c r="S151" s="172" t="n">
        <v>0</v>
      </c>
      <c r="T151" s="173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4" t="s">
        <v>190</v>
      </c>
      <c r="AT151" s="174" t="s">
        <v>119</v>
      </c>
      <c r="AU151" s="174" t="s">
        <v>125</v>
      </c>
      <c r="AY151" s="3" t="s">
        <v>116</v>
      </c>
      <c r="BE151" s="175" t="n">
        <f aca="false">IF(N151="základní",J151,0)</f>
        <v>0</v>
      </c>
      <c r="BF151" s="175" t="n">
        <f aca="false">IF(N151="snížená",J151,0)</f>
        <v>0</v>
      </c>
      <c r="BG151" s="175" t="n">
        <f aca="false">IF(N151="zákl. přenesená",J151,0)</f>
        <v>0</v>
      </c>
      <c r="BH151" s="175" t="n">
        <f aca="false">IF(N151="sníž. přenesená",J151,0)</f>
        <v>0</v>
      </c>
      <c r="BI151" s="175" t="n">
        <f aca="false">IF(N151="nulová",J151,0)</f>
        <v>0</v>
      </c>
      <c r="BJ151" s="3" t="s">
        <v>125</v>
      </c>
      <c r="BK151" s="175" t="n">
        <f aca="false">ROUND(I151*H151,2)</f>
        <v>0</v>
      </c>
      <c r="BL151" s="3" t="s">
        <v>190</v>
      </c>
      <c r="BM151" s="174" t="s">
        <v>199</v>
      </c>
    </row>
    <row r="152" s="147" customFormat="true" ht="22.8" hidden="false" customHeight="true" outlineLevel="0" collapsed="false">
      <c r="B152" s="148"/>
      <c r="D152" s="149" t="s">
        <v>72</v>
      </c>
      <c r="E152" s="159" t="s">
        <v>200</v>
      </c>
      <c r="F152" s="159" t="s">
        <v>201</v>
      </c>
      <c r="I152" s="151"/>
      <c r="J152" s="160" t="n">
        <f aca="false">BK152</f>
        <v>0</v>
      </c>
      <c r="L152" s="148"/>
      <c r="M152" s="153"/>
      <c r="N152" s="154"/>
      <c r="O152" s="154"/>
      <c r="P152" s="155" t="n">
        <f aca="false">SUM(P153:P166)</f>
        <v>0</v>
      </c>
      <c r="Q152" s="154"/>
      <c r="R152" s="155" t="n">
        <f aca="false">SUM(R153:R166)</f>
        <v>0</v>
      </c>
      <c r="S152" s="154"/>
      <c r="T152" s="156" t="n">
        <f aca="false">SUM(T153:T166)</f>
        <v>0</v>
      </c>
      <c r="AR152" s="149" t="s">
        <v>125</v>
      </c>
      <c r="AT152" s="157" t="s">
        <v>72</v>
      </c>
      <c r="AU152" s="157" t="s">
        <v>78</v>
      </c>
      <c r="AY152" s="149" t="s">
        <v>116</v>
      </c>
      <c r="BK152" s="158" t="n">
        <f aca="false">SUM(BK153:BK166)</f>
        <v>0</v>
      </c>
    </row>
    <row r="153" s="27" customFormat="true" ht="44.25" hidden="false" customHeight="true" outlineLevel="0" collapsed="false">
      <c r="A153" s="22"/>
      <c r="B153" s="161"/>
      <c r="C153" s="162" t="s">
        <v>202</v>
      </c>
      <c r="D153" s="162" t="s">
        <v>119</v>
      </c>
      <c r="E153" s="163" t="s">
        <v>203</v>
      </c>
      <c r="F153" s="164" t="s">
        <v>204</v>
      </c>
      <c r="G153" s="165" t="s">
        <v>136</v>
      </c>
      <c r="H153" s="166" t="n">
        <v>1</v>
      </c>
      <c r="I153" s="167"/>
      <c r="J153" s="168" t="n">
        <f aca="false">ROUND(I153*H153,2)</f>
        <v>0</v>
      </c>
      <c r="K153" s="164"/>
      <c r="L153" s="23"/>
      <c r="M153" s="170"/>
      <c r="N153" s="171" t="s">
        <v>39</v>
      </c>
      <c r="O153" s="60"/>
      <c r="P153" s="172" t="n">
        <f aca="false">O153*H153</f>
        <v>0</v>
      </c>
      <c r="Q153" s="172" t="n">
        <v>0</v>
      </c>
      <c r="R153" s="172" t="n">
        <f aca="false">Q153*H153</f>
        <v>0</v>
      </c>
      <c r="S153" s="172" t="n">
        <v>0</v>
      </c>
      <c r="T153" s="173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4" t="s">
        <v>190</v>
      </c>
      <c r="AT153" s="174" t="s">
        <v>119</v>
      </c>
      <c r="AU153" s="174" t="s">
        <v>125</v>
      </c>
      <c r="AY153" s="3" t="s">
        <v>116</v>
      </c>
      <c r="BE153" s="175" t="n">
        <f aca="false">IF(N153="základní",J153,0)</f>
        <v>0</v>
      </c>
      <c r="BF153" s="175" t="n">
        <f aca="false">IF(N153="snížená",J153,0)</f>
        <v>0</v>
      </c>
      <c r="BG153" s="175" t="n">
        <f aca="false">IF(N153="zákl. přenesená",J153,0)</f>
        <v>0</v>
      </c>
      <c r="BH153" s="175" t="n">
        <f aca="false">IF(N153="sníž. přenesená",J153,0)</f>
        <v>0</v>
      </c>
      <c r="BI153" s="175" t="n">
        <f aca="false">IF(N153="nulová",J153,0)</f>
        <v>0</v>
      </c>
      <c r="BJ153" s="3" t="s">
        <v>125</v>
      </c>
      <c r="BK153" s="175" t="n">
        <f aca="false">ROUND(I153*H153,2)</f>
        <v>0</v>
      </c>
      <c r="BL153" s="3" t="s">
        <v>190</v>
      </c>
      <c r="BM153" s="174" t="s">
        <v>205</v>
      </c>
    </row>
    <row r="154" s="27" customFormat="true" ht="44.25" hidden="false" customHeight="true" outlineLevel="0" collapsed="false">
      <c r="A154" s="22"/>
      <c r="B154" s="161"/>
      <c r="C154" s="162" t="s">
        <v>206</v>
      </c>
      <c r="D154" s="162" t="s">
        <v>119</v>
      </c>
      <c r="E154" s="163" t="s">
        <v>207</v>
      </c>
      <c r="F154" s="164" t="s">
        <v>208</v>
      </c>
      <c r="G154" s="165" t="s">
        <v>136</v>
      </c>
      <c r="H154" s="166" t="n">
        <v>1</v>
      </c>
      <c r="I154" s="167"/>
      <c r="J154" s="168" t="n">
        <f aca="false">ROUND(I154*H154,2)</f>
        <v>0</v>
      </c>
      <c r="K154" s="164"/>
      <c r="L154" s="23"/>
      <c r="M154" s="170"/>
      <c r="N154" s="171" t="s">
        <v>39</v>
      </c>
      <c r="O154" s="60"/>
      <c r="P154" s="172" t="n">
        <f aca="false">O154*H154</f>
        <v>0</v>
      </c>
      <c r="Q154" s="172" t="n">
        <v>0</v>
      </c>
      <c r="R154" s="172" t="n">
        <f aca="false">Q154*H154</f>
        <v>0</v>
      </c>
      <c r="S154" s="172" t="n">
        <v>0</v>
      </c>
      <c r="T154" s="173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4" t="s">
        <v>190</v>
      </c>
      <c r="AT154" s="174" t="s">
        <v>119</v>
      </c>
      <c r="AU154" s="174" t="s">
        <v>125</v>
      </c>
      <c r="AY154" s="3" t="s">
        <v>116</v>
      </c>
      <c r="BE154" s="175" t="n">
        <f aca="false">IF(N154="základní",J154,0)</f>
        <v>0</v>
      </c>
      <c r="BF154" s="175" t="n">
        <f aca="false">IF(N154="snížená",J154,0)</f>
        <v>0</v>
      </c>
      <c r="BG154" s="175" t="n">
        <f aca="false">IF(N154="zákl. přenesená",J154,0)</f>
        <v>0</v>
      </c>
      <c r="BH154" s="175" t="n">
        <f aca="false">IF(N154="sníž. přenesená",J154,0)</f>
        <v>0</v>
      </c>
      <c r="BI154" s="175" t="n">
        <f aca="false">IF(N154="nulová",J154,0)</f>
        <v>0</v>
      </c>
      <c r="BJ154" s="3" t="s">
        <v>125</v>
      </c>
      <c r="BK154" s="175" t="n">
        <f aca="false">ROUND(I154*H154,2)</f>
        <v>0</v>
      </c>
      <c r="BL154" s="3" t="s">
        <v>190</v>
      </c>
      <c r="BM154" s="174" t="s">
        <v>209</v>
      </c>
    </row>
    <row r="155" s="27" customFormat="true" ht="44.25" hidden="false" customHeight="true" outlineLevel="0" collapsed="false">
      <c r="A155" s="22"/>
      <c r="B155" s="161"/>
      <c r="C155" s="162" t="s">
        <v>210</v>
      </c>
      <c r="D155" s="162" t="s">
        <v>119</v>
      </c>
      <c r="E155" s="163" t="s">
        <v>211</v>
      </c>
      <c r="F155" s="164" t="s">
        <v>212</v>
      </c>
      <c r="G155" s="165" t="s">
        <v>136</v>
      </c>
      <c r="H155" s="166" t="n">
        <v>1</v>
      </c>
      <c r="I155" s="167"/>
      <c r="J155" s="168" t="n">
        <f aca="false">ROUND(I155*H155,2)</f>
        <v>0</v>
      </c>
      <c r="K155" s="164"/>
      <c r="L155" s="23"/>
      <c r="M155" s="170"/>
      <c r="N155" s="171" t="s">
        <v>39</v>
      </c>
      <c r="O155" s="60"/>
      <c r="P155" s="172" t="n">
        <f aca="false">O155*H155</f>
        <v>0</v>
      </c>
      <c r="Q155" s="172" t="n">
        <v>0</v>
      </c>
      <c r="R155" s="172" t="n">
        <f aca="false">Q155*H155</f>
        <v>0</v>
      </c>
      <c r="S155" s="172" t="n">
        <v>0</v>
      </c>
      <c r="T155" s="173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4" t="s">
        <v>190</v>
      </c>
      <c r="AT155" s="174" t="s">
        <v>119</v>
      </c>
      <c r="AU155" s="174" t="s">
        <v>125</v>
      </c>
      <c r="AY155" s="3" t="s">
        <v>116</v>
      </c>
      <c r="BE155" s="175" t="n">
        <f aca="false">IF(N155="základní",J155,0)</f>
        <v>0</v>
      </c>
      <c r="BF155" s="175" t="n">
        <f aca="false">IF(N155="snížená",J155,0)</f>
        <v>0</v>
      </c>
      <c r="BG155" s="175" t="n">
        <f aca="false">IF(N155="zákl. přenesená",J155,0)</f>
        <v>0</v>
      </c>
      <c r="BH155" s="175" t="n">
        <f aca="false">IF(N155="sníž. přenesená",J155,0)</f>
        <v>0</v>
      </c>
      <c r="BI155" s="175" t="n">
        <f aca="false">IF(N155="nulová",J155,0)</f>
        <v>0</v>
      </c>
      <c r="BJ155" s="3" t="s">
        <v>125</v>
      </c>
      <c r="BK155" s="175" t="n">
        <f aca="false">ROUND(I155*H155,2)</f>
        <v>0</v>
      </c>
      <c r="BL155" s="3" t="s">
        <v>190</v>
      </c>
      <c r="BM155" s="174" t="s">
        <v>213</v>
      </c>
    </row>
    <row r="156" s="27" customFormat="true" ht="44.25" hidden="false" customHeight="true" outlineLevel="0" collapsed="false">
      <c r="A156" s="22"/>
      <c r="B156" s="161"/>
      <c r="C156" s="162" t="s">
        <v>6</v>
      </c>
      <c r="D156" s="162" t="s">
        <v>119</v>
      </c>
      <c r="E156" s="163" t="s">
        <v>214</v>
      </c>
      <c r="F156" s="164" t="s">
        <v>215</v>
      </c>
      <c r="G156" s="165" t="s">
        <v>136</v>
      </c>
      <c r="H156" s="166" t="n">
        <v>1</v>
      </c>
      <c r="I156" s="167"/>
      <c r="J156" s="168" t="n">
        <f aca="false">ROUND(I156*H156,2)</f>
        <v>0</v>
      </c>
      <c r="K156" s="164"/>
      <c r="L156" s="23"/>
      <c r="M156" s="170"/>
      <c r="N156" s="171" t="s">
        <v>39</v>
      </c>
      <c r="O156" s="60"/>
      <c r="P156" s="172" t="n">
        <f aca="false">O156*H156</f>
        <v>0</v>
      </c>
      <c r="Q156" s="172" t="n">
        <v>0</v>
      </c>
      <c r="R156" s="172" t="n">
        <f aca="false">Q156*H156</f>
        <v>0</v>
      </c>
      <c r="S156" s="172" t="n">
        <v>0</v>
      </c>
      <c r="T156" s="173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4" t="s">
        <v>190</v>
      </c>
      <c r="AT156" s="174" t="s">
        <v>119</v>
      </c>
      <c r="AU156" s="174" t="s">
        <v>125</v>
      </c>
      <c r="AY156" s="3" t="s">
        <v>116</v>
      </c>
      <c r="BE156" s="175" t="n">
        <f aca="false">IF(N156="základní",J156,0)</f>
        <v>0</v>
      </c>
      <c r="BF156" s="175" t="n">
        <f aca="false">IF(N156="snížená",J156,0)</f>
        <v>0</v>
      </c>
      <c r="BG156" s="175" t="n">
        <f aca="false">IF(N156="zákl. přenesená",J156,0)</f>
        <v>0</v>
      </c>
      <c r="BH156" s="175" t="n">
        <f aca="false">IF(N156="sníž. přenesená",J156,0)</f>
        <v>0</v>
      </c>
      <c r="BI156" s="175" t="n">
        <f aca="false">IF(N156="nulová",J156,0)</f>
        <v>0</v>
      </c>
      <c r="BJ156" s="3" t="s">
        <v>125</v>
      </c>
      <c r="BK156" s="175" t="n">
        <f aca="false">ROUND(I156*H156,2)</f>
        <v>0</v>
      </c>
      <c r="BL156" s="3" t="s">
        <v>190</v>
      </c>
      <c r="BM156" s="174" t="s">
        <v>216</v>
      </c>
    </row>
    <row r="157" s="27" customFormat="true" ht="44.25" hidden="false" customHeight="true" outlineLevel="0" collapsed="false">
      <c r="A157" s="22"/>
      <c r="B157" s="161"/>
      <c r="C157" s="162" t="s">
        <v>217</v>
      </c>
      <c r="D157" s="162" t="s">
        <v>119</v>
      </c>
      <c r="E157" s="163" t="s">
        <v>218</v>
      </c>
      <c r="F157" s="164" t="s">
        <v>219</v>
      </c>
      <c r="G157" s="165" t="s">
        <v>136</v>
      </c>
      <c r="H157" s="166" t="n">
        <v>1</v>
      </c>
      <c r="I157" s="167"/>
      <c r="J157" s="168" t="n">
        <f aca="false">ROUND(I157*H157,2)</f>
        <v>0</v>
      </c>
      <c r="K157" s="164"/>
      <c r="L157" s="23"/>
      <c r="M157" s="170"/>
      <c r="N157" s="171" t="s">
        <v>39</v>
      </c>
      <c r="O157" s="60"/>
      <c r="P157" s="172" t="n">
        <f aca="false">O157*H157</f>
        <v>0</v>
      </c>
      <c r="Q157" s="172" t="n">
        <v>0</v>
      </c>
      <c r="R157" s="172" t="n">
        <f aca="false">Q157*H157</f>
        <v>0</v>
      </c>
      <c r="S157" s="172" t="n">
        <v>0</v>
      </c>
      <c r="T157" s="173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4" t="s">
        <v>190</v>
      </c>
      <c r="AT157" s="174" t="s">
        <v>119</v>
      </c>
      <c r="AU157" s="174" t="s">
        <v>125</v>
      </c>
      <c r="AY157" s="3" t="s">
        <v>116</v>
      </c>
      <c r="BE157" s="175" t="n">
        <f aca="false">IF(N157="základní",J157,0)</f>
        <v>0</v>
      </c>
      <c r="BF157" s="175" t="n">
        <f aca="false">IF(N157="snížená",J157,0)</f>
        <v>0</v>
      </c>
      <c r="BG157" s="175" t="n">
        <f aca="false">IF(N157="zákl. přenesená",J157,0)</f>
        <v>0</v>
      </c>
      <c r="BH157" s="175" t="n">
        <f aca="false">IF(N157="sníž. přenesená",J157,0)</f>
        <v>0</v>
      </c>
      <c r="BI157" s="175" t="n">
        <f aca="false">IF(N157="nulová",J157,0)</f>
        <v>0</v>
      </c>
      <c r="BJ157" s="3" t="s">
        <v>125</v>
      </c>
      <c r="BK157" s="175" t="n">
        <f aca="false">ROUND(I157*H157,2)</f>
        <v>0</v>
      </c>
      <c r="BL157" s="3" t="s">
        <v>190</v>
      </c>
      <c r="BM157" s="174" t="s">
        <v>220</v>
      </c>
    </row>
    <row r="158" s="27" customFormat="true" ht="44.25" hidden="false" customHeight="true" outlineLevel="0" collapsed="false">
      <c r="A158" s="22"/>
      <c r="B158" s="161"/>
      <c r="C158" s="162" t="s">
        <v>221</v>
      </c>
      <c r="D158" s="162" t="s">
        <v>119</v>
      </c>
      <c r="E158" s="163" t="s">
        <v>222</v>
      </c>
      <c r="F158" s="164" t="s">
        <v>223</v>
      </c>
      <c r="G158" s="165" t="s">
        <v>136</v>
      </c>
      <c r="H158" s="166" t="n">
        <v>1</v>
      </c>
      <c r="I158" s="167"/>
      <c r="J158" s="168" t="n">
        <f aca="false">ROUND(I158*H158,2)</f>
        <v>0</v>
      </c>
      <c r="K158" s="164"/>
      <c r="L158" s="23"/>
      <c r="M158" s="170"/>
      <c r="N158" s="171" t="s">
        <v>39</v>
      </c>
      <c r="O158" s="60"/>
      <c r="P158" s="172" t="n">
        <f aca="false">O158*H158</f>
        <v>0</v>
      </c>
      <c r="Q158" s="172" t="n">
        <v>0</v>
      </c>
      <c r="R158" s="172" t="n">
        <f aca="false">Q158*H158</f>
        <v>0</v>
      </c>
      <c r="S158" s="172" t="n">
        <v>0</v>
      </c>
      <c r="T158" s="173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4" t="s">
        <v>190</v>
      </c>
      <c r="AT158" s="174" t="s">
        <v>119</v>
      </c>
      <c r="AU158" s="174" t="s">
        <v>125</v>
      </c>
      <c r="AY158" s="3" t="s">
        <v>116</v>
      </c>
      <c r="BE158" s="175" t="n">
        <f aca="false">IF(N158="základní",J158,0)</f>
        <v>0</v>
      </c>
      <c r="BF158" s="175" t="n">
        <f aca="false">IF(N158="snížená",J158,0)</f>
        <v>0</v>
      </c>
      <c r="BG158" s="175" t="n">
        <f aca="false">IF(N158="zákl. přenesená",J158,0)</f>
        <v>0</v>
      </c>
      <c r="BH158" s="175" t="n">
        <f aca="false">IF(N158="sníž. přenesená",J158,0)</f>
        <v>0</v>
      </c>
      <c r="BI158" s="175" t="n">
        <f aca="false">IF(N158="nulová",J158,0)</f>
        <v>0</v>
      </c>
      <c r="BJ158" s="3" t="s">
        <v>125</v>
      </c>
      <c r="BK158" s="175" t="n">
        <f aca="false">ROUND(I158*H158,2)</f>
        <v>0</v>
      </c>
      <c r="BL158" s="3" t="s">
        <v>190</v>
      </c>
      <c r="BM158" s="174" t="s">
        <v>224</v>
      </c>
    </row>
    <row r="159" s="27" customFormat="true" ht="44.25" hidden="false" customHeight="true" outlineLevel="0" collapsed="false">
      <c r="A159" s="22"/>
      <c r="B159" s="161"/>
      <c r="C159" s="162" t="s">
        <v>225</v>
      </c>
      <c r="D159" s="162" t="s">
        <v>119</v>
      </c>
      <c r="E159" s="163" t="s">
        <v>226</v>
      </c>
      <c r="F159" s="164" t="s">
        <v>227</v>
      </c>
      <c r="G159" s="165" t="s">
        <v>136</v>
      </c>
      <c r="H159" s="166" t="n">
        <v>1</v>
      </c>
      <c r="I159" s="167"/>
      <c r="J159" s="168" t="n">
        <f aca="false">ROUND(I159*H159,2)</f>
        <v>0</v>
      </c>
      <c r="K159" s="164"/>
      <c r="L159" s="23"/>
      <c r="M159" s="170"/>
      <c r="N159" s="171" t="s">
        <v>39</v>
      </c>
      <c r="O159" s="60"/>
      <c r="P159" s="172" t="n">
        <f aca="false">O159*H159</f>
        <v>0</v>
      </c>
      <c r="Q159" s="172" t="n">
        <v>0</v>
      </c>
      <c r="R159" s="172" t="n">
        <f aca="false">Q159*H159</f>
        <v>0</v>
      </c>
      <c r="S159" s="172" t="n">
        <v>0</v>
      </c>
      <c r="T159" s="173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4" t="s">
        <v>190</v>
      </c>
      <c r="AT159" s="174" t="s">
        <v>119</v>
      </c>
      <c r="AU159" s="174" t="s">
        <v>125</v>
      </c>
      <c r="AY159" s="3" t="s">
        <v>116</v>
      </c>
      <c r="BE159" s="175" t="n">
        <f aca="false">IF(N159="základní",J159,0)</f>
        <v>0</v>
      </c>
      <c r="BF159" s="175" t="n">
        <f aca="false">IF(N159="snížená",J159,0)</f>
        <v>0</v>
      </c>
      <c r="BG159" s="175" t="n">
        <f aca="false">IF(N159="zákl. přenesená",J159,0)</f>
        <v>0</v>
      </c>
      <c r="BH159" s="175" t="n">
        <f aca="false">IF(N159="sníž. přenesená",J159,0)</f>
        <v>0</v>
      </c>
      <c r="BI159" s="175" t="n">
        <f aca="false">IF(N159="nulová",J159,0)</f>
        <v>0</v>
      </c>
      <c r="BJ159" s="3" t="s">
        <v>125</v>
      </c>
      <c r="BK159" s="175" t="n">
        <f aca="false">ROUND(I159*H159,2)</f>
        <v>0</v>
      </c>
      <c r="BL159" s="3" t="s">
        <v>190</v>
      </c>
      <c r="BM159" s="174" t="s">
        <v>228</v>
      </c>
    </row>
    <row r="160" s="27" customFormat="true" ht="44.25" hidden="false" customHeight="true" outlineLevel="0" collapsed="false">
      <c r="A160" s="22"/>
      <c r="B160" s="161"/>
      <c r="C160" s="162" t="s">
        <v>229</v>
      </c>
      <c r="D160" s="162" t="s">
        <v>119</v>
      </c>
      <c r="E160" s="163" t="s">
        <v>230</v>
      </c>
      <c r="F160" s="164" t="s">
        <v>231</v>
      </c>
      <c r="G160" s="165" t="s">
        <v>136</v>
      </c>
      <c r="H160" s="166" t="n">
        <v>1</v>
      </c>
      <c r="I160" s="167"/>
      <c r="J160" s="168" t="n">
        <f aca="false">ROUND(I160*H160,2)</f>
        <v>0</v>
      </c>
      <c r="K160" s="164"/>
      <c r="L160" s="23"/>
      <c r="M160" s="170"/>
      <c r="N160" s="171" t="s">
        <v>39</v>
      </c>
      <c r="O160" s="60"/>
      <c r="P160" s="172" t="n">
        <f aca="false">O160*H160</f>
        <v>0</v>
      </c>
      <c r="Q160" s="172" t="n">
        <v>0</v>
      </c>
      <c r="R160" s="172" t="n">
        <f aca="false">Q160*H160</f>
        <v>0</v>
      </c>
      <c r="S160" s="172" t="n">
        <v>0</v>
      </c>
      <c r="T160" s="173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4" t="s">
        <v>190</v>
      </c>
      <c r="AT160" s="174" t="s">
        <v>119</v>
      </c>
      <c r="AU160" s="174" t="s">
        <v>125</v>
      </c>
      <c r="AY160" s="3" t="s">
        <v>116</v>
      </c>
      <c r="BE160" s="175" t="n">
        <f aca="false">IF(N160="základní",J160,0)</f>
        <v>0</v>
      </c>
      <c r="BF160" s="175" t="n">
        <f aca="false">IF(N160="snížená",J160,0)</f>
        <v>0</v>
      </c>
      <c r="BG160" s="175" t="n">
        <f aca="false">IF(N160="zákl. přenesená",J160,0)</f>
        <v>0</v>
      </c>
      <c r="BH160" s="175" t="n">
        <f aca="false">IF(N160="sníž. přenesená",J160,0)</f>
        <v>0</v>
      </c>
      <c r="BI160" s="175" t="n">
        <f aca="false">IF(N160="nulová",J160,0)</f>
        <v>0</v>
      </c>
      <c r="BJ160" s="3" t="s">
        <v>125</v>
      </c>
      <c r="BK160" s="175" t="n">
        <f aca="false">ROUND(I160*H160,2)</f>
        <v>0</v>
      </c>
      <c r="BL160" s="3" t="s">
        <v>190</v>
      </c>
      <c r="BM160" s="174" t="s">
        <v>232</v>
      </c>
    </row>
    <row r="161" s="27" customFormat="true" ht="44.25" hidden="false" customHeight="true" outlineLevel="0" collapsed="false">
      <c r="A161" s="22"/>
      <c r="B161" s="161"/>
      <c r="C161" s="162" t="s">
        <v>233</v>
      </c>
      <c r="D161" s="162" t="s">
        <v>119</v>
      </c>
      <c r="E161" s="163" t="s">
        <v>234</v>
      </c>
      <c r="F161" s="164" t="s">
        <v>235</v>
      </c>
      <c r="G161" s="165" t="s">
        <v>136</v>
      </c>
      <c r="H161" s="166" t="n">
        <v>1</v>
      </c>
      <c r="I161" s="167"/>
      <c r="J161" s="168" t="n">
        <f aca="false">ROUND(I161*H161,2)</f>
        <v>0</v>
      </c>
      <c r="K161" s="164"/>
      <c r="L161" s="23"/>
      <c r="M161" s="170"/>
      <c r="N161" s="171" t="s">
        <v>39</v>
      </c>
      <c r="O161" s="60"/>
      <c r="P161" s="172" t="n">
        <f aca="false">O161*H161</f>
        <v>0</v>
      </c>
      <c r="Q161" s="172" t="n">
        <v>0</v>
      </c>
      <c r="R161" s="172" t="n">
        <f aca="false">Q161*H161</f>
        <v>0</v>
      </c>
      <c r="S161" s="172" t="n">
        <v>0</v>
      </c>
      <c r="T161" s="173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4" t="s">
        <v>190</v>
      </c>
      <c r="AT161" s="174" t="s">
        <v>119</v>
      </c>
      <c r="AU161" s="174" t="s">
        <v>125</v>
      </c>
      <c r="AY161" s="3" t="s">
        <v>116</v>
      </c>
      <c r="BE161" s="175" t="n">
        <f aca="false">IF(N161="základní",J161,0)</f>
        <v>0</v>
      </c>
      <c r="BF161" s="175" t="n">
        <f aca="false">IF(N161="snížená",J161,0)</f>
        <v>0</v>
      </c>
      <c r="BG161" s="175" t="n">
        <f aca="false">IF(N161="zákl. přenesená",J161,0)</f>
        <v>0</v>
      </c>
      <c r="BH161" s="175" t="n">
        <f aca="false">IF(N161="sníž. přenesená",J161,0)</f>
        <v>0</v>
      </c>
      <c r="BI161" s="175" t="n">
        <f aca="false">IF(N161="nulová",J161,0)</f>
        <v>0</v>
      </c>
      <c r="BJ161" s="3" t="s">
        <v>125</v>
      </c>
      <c r="BK161" s="175" t="n">
        <f aca="false">ROUND(I161*H161,2)</f>
        <v>0</v>
      </c>
      <c r="BL161" s="3" t="s">
        <v>190</v>
      </c>
      <c r="BM161" s="174" t="s">
        <v>236</v>
      </c>
    </row>
    <row r="162" s="27" customFormat="true" ht="44.25" hidden="false" customHeight="true" outlineLevel="0" collapsed="false">
      <c r="A162" s="22"/>
      <c r="B162" s="161"/>
      <c r="C162" s="162" t="s">
        <v>237</v>
      </c>
      <c r="D162" s="162" t="s">
        <v>119</v>
      </c>
      <c r="E162" s="163" t="s">
        <v>238</v>
      </c>
      <c r="F162" s="164" t="s">
        <v>239</v>
      </c>
      <c r="G162" s="165" t="s">
        <v>136</v>
      </c>
      <c r="H162" s="166" t="n">
        <v>1</v>
      </c>
      <c r="I162" s="167"/>
      <c r="J162" s="168" t="n">
        <f aca="false">ROUND(I162*H162,2)</f>
        <v>0</v>
      </c>
      <c r="K162" s="164"/>
      <c r="L162" s="23"/>
      <c r="M162" s="170"/>
      <c r="N162" s="171" t="s">
        <v>39</v>
      </c>
      <c r="O162" s="60"/>
      <c r="P162" s="172" t="n">
        <f aca="false">O162*H162</f>
        <v>0</v>
      </c>
      <c r="Q162" s="172" t="n">
        <v>0</v>
      </c>
      <c r="R162" s="172" t="n">
        <f aca="false">Q162*H162</f>
        <v>0</v>
      </c>
      <c r="S162" s="172" t="n">
        <v>0</v>
      </c>
      <c r="T162" s="173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4" t="s">
        <v>190</v>
      </c>
      <c r="AT162" s="174" t="s">
        <v>119</v>
      </c>
      <c r="AU162" s="174" t="s">
        <v>125</v>
      </c>
      <c r="AY162" s="3" t="s">
        <v>116</v>
      </c>
      <c r="BE162" s="175" t="n">
        <f aca="false">IF(N162="základní",J162,0)</f>
        <v>0</v>
      </c>
      <c r="BF162" s="175" t="n">
        <f aca="false">IF(N162="snížená",J162,0)</f>
        <v>0</v>
      </c>
      <c r="BG162" s="175" t="n">
        <f aca="false">IF(N162="zákl. přenesená",J162,0)</f>
        <v>0</v>
      </c>
      <c r="BH162" s="175" t="n">
        <f aca="false">IF(N162="sníž. přenesená",J162,0)</f>
        <v>0</v>
      </c>
      <c r="BI162" s="175" t="n">
        <f aca="false">IF(N162="nulová",J162,0)</f>
        <v>0</v>
      </c>
      <c r="BJ162" s="3" t="s">
        <v>125</v>
      </c>
      <c r="BK162" s="175" t="n">
        <f aca="false">ROUND(I162*H162,2)</f>
        <v>0</v>
      </c>
      <c r="BL162" s="3" t="s">
        <v>190</v>
      </c>
      <c r="BM162" s="174" t="s">
        <v>240</v>
      </c>
    </row>
    <row r="163" s="27" customFormat="true" ht="44.25" hidden="false" customHeight="true" outlineLevel="0" collapsed="false">
      <c r="A163" s="22"/>
      <c r="B163" s="161"/>
      <c r="C163" s="162" t="s">
        <v>241</v>
      </c>
      <c r="D163" s="162" t="s">
        <v>119</v>
      </c>
      <c r="E163" s="163" t="s">
        <v>242</v>
      </c>
      <c r="F163" s="164" t="s">
        <v>243</v>
      </c>
      <c r="G163" s="165" t="s">
        <v>136</v>
      </c>
      <c r="H163" s="166" t="n">
        <v>1</v>
      </c>
      <c r="I163" s="167"/>
      <c r="J163" s="168" t="n">
        <f aca="false">ROUND(I163*H163,2)</f>
        <v>0</v>
      </c>
      <c r="K163" s="164"/>
      <c r="L163" s="23"/>
      <c r="M163" s="170"/>
      <c r="N163" s="171" t="s">
        <v>39</v>
      </c>
      <c r="O163" s="60"/>
      <c r="P163" s="172" t="n">
        <f aca="false">O163*H163</f>
        <v>0</v>
      </c>
      <c r="Q163" s="172" t="n">
        <v>0</v>
      </c>
      <c r="R163" s="172" t="n">
        <f aca="false">Q163*H163</f>
        <v>0</v>
      </c>
      <c r="S163" s="172" t="n">
        <v>0</v>
      </c>
      <c r="T163" s="173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4" t="s">
        <v>190</v>
      </c>
      <c r="AT163" s="174" t="s">
        <v>119</v>
      </c>
      <c r="AU163" s="174" t="s">
        <v>125</v>
      </c>
      <c r="AY163" s="3" t="s">
        <v>116</v>
      </c>
      <c r="BE163" s="175" t="n">
        <f aca="false">IF(N163="základní",J163,0)</f>
        <v>0</v>
      </c>
      <c r="BF163" s="175" t="n">
        <f aca="false">IF(N163="snížená",J163,0)</f>
        <v>0</v>
      </c>
      <c r="BG163" s="175" t="n">
        <f aca="false">IF(N163="zákl. přenesená",J163,0)</f>
        <v>0</v>
      </c>
      <c r="BH163" s="175" t="n">
        <f aca="false">IF(N163="sníž. přenesená",J163,0)</f>
        <v>0</v>
      </c>
      <c r="BI163" s="175" t="n">
        <f aca="false">IF(N163="nulová",J163,0)</f>
        <v>0</v>
      </c>
      <c r="BJ163" s="3" t="s">
        <v>125</v>
      </c>
      <c r="BK163" s="175" t="n">
        <f aca="false">ROUND(I163*H163,2)</f>
        <v>0</v>
      </c>
      <c r="BL163" s="3" t="s">
        <v>190</v>
      </c>
      <c r="BM163" s="174" t="s">
        <v>244</v>
      </c>
    </row>
    <row r="164" s="27" customFormat="true" ht="44.25" hidden="false" customHeight="true" outlineLevel="0" collapsed="false">
      <c r="A164" s="22"/>
      <c r="B164" s="161"/>
      <c r="C164" s="162" t="s">
        <v>245</v>
      </c>
      <c r="D164" s="162" t="s">
        <v>119</v>
      </c>
      <c r="E164" s="163" t="s">
        <v>246</v>
      </c>
      <c r="F164" s="164" t="s">
        <v>247</v>
      </c>
      <c r="G164" s="165" t="s">
        <v>136</v>
      </c>
      <c r="H164" s="166" t="n">
        <v>1</v>
      </c>
      <c r="I164" s="167"/>
      <c r="J164" s="168" t="n">
        <f aca="false">ROUND(I164*H164,2)</f>
        <v>0</v>
      </c>
      <c r="K164" s="164"/>
      <c r="L164" s="23"/>
      <c r="M164" s="170"/>
      <c r="N164" s="171" t="s">
        <v>39</v>
      </c>
      <c r="O164" s="60"/>
      <c r="P164" s="172" t="n">
        <f aca="false">O164*H164</f>
        <v>0</v>
      </c>
      <c r="Q164" s="172" t="n">
        <v>0</v>
      </c>
      <c r="R164" s="172" t="n">
        <f aca="false">Q164*H164</f>
        <v>0</v>
      </c>
      <c r="S164" s="172" t="n">
        <v>0</v>
      </c>
      <c r="T164" s="173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4" t="s">
        <v>190</v>
      </c>
      <c r="AT164" s="174" t="s">
        <v>119</v>
      </c>
      <c r="AU164" s="174" t="s">
        <v>125</v>
      </c>
      <c r="AY164" s="3" t="s">
        <v>116</v>
      </c>
      <c r="BE164" s="175" t="n">
        <f aca="false">IF(N164="základní",J164,0)</f>
        <v>0</v>
      </c>
      <c r="BF164" s="175" t="n">
        <f aca="false">IF(N164="snížená",J164,0)</f>
        <v>0</v>
      </c>
      <c r="BG164" s="175" t="n">
        <f aca="false">IF(N164="zákl. přenesená",J164,0)</f>
        <v>0</v>
      </c>
      <c r="BH164" s="175" t="n">
        <f aca="false">IF(N164="sníž. přenesená",J164,0)</f>
        <v>0</v>
      </c>
      <c r="BI164" s="175" t="n">
        <f aca="false">IF(N164="nulová",J164,0)</f>
        <v>0</v>
      </c>
      <c r="BJ164" s="3" t="s">
        <v>125</v>
      </c>
      <c r="BK164" s="175" t="n">
        <f aca="false">ROUND(I164*H164,2)</f>
        <v>0</v>
      </c>
      <c r="BL164" s="3" t="s">
        <v>190</v>
      </c>
      <c r="BM164" s="174" t="s">
        <v>248</v>
      </c>
    </row>
    <row r="165" s="27" customFormat="true" ht="24.15" hidden="false" customHeight="true" outlineLevel="0" collapsed="false">
      <c r="A165" s="22"/>
      <c r="B165" s="161"/>
      <c r="C165" s="162" t="s">
        <v>249</v>
      </c>
      <c r="D165" s="162" t="s">
        <v>119</v>
      </c>
      <c r="E165" s="163" t="s">
        <v>250</v>
      </c>
      <c r="F165" s="164" t="s">
        <v>251</v>
      </c>
      <c r="G165" s="165" t="s">
        <v>189</v>
      </c>
      <c r="H165" s="166" t="n">
        <v>13.6</v>
      </c>
      <c r="I165" s="167"/>
      <c r="J165" s="168" t="n">
        <f aca="false">ROUND(I165*H165,2)</f>
        <v>0</v>
      </c>
      <c r="K165" s="164"/>
      <c r="L165" s="23"/>
      <c r="M165" s="170"/>
      <c r="N165" s="171" t="s">
        <v>39</v>
      </c>
      <c r="O165" s="60"/>
      <c r="P165" s="172" t="n">
        <f aca="false">O165*H165</f>
        <v>0</v>
      </c>
      <c r="Q165" s="172" t="n">
        <v>0</v>
      </c>
      <c r="R165" s="172" t="n">
        <f aca="false">Q165*H165</f>
        <v>0</v>
      </c>
      <c r="S165" s="172" t="n">
        <v>0</v>
      </c>
      <c r="T165" s="173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4" t="s">
        <v>190</v>
      </c>
      <c r="AT165" s="174" t="s">
        <v>119</v>
      </c>
      <c r="AU165" s="174" t="s">
        <v>125</v>
      </c>
      <c r="AY165" s="3" t="s">
        <v>116</v>
      </c>
      <c r="BE165" s="175" t="n">
        <f aca="false">IF(N165="základní",J165,0)</f>
        <v>0</v>
      </c>
      <c r="BF165" s="175" t="n">
        <f aca="false">IF(N165="snížená",J165,0)</f>
        <v>0</v>
      </c>
      <c r="BG165" s="175" t="n">
        <f aca="false">IF(N165="zákl. přenesená",J165,0)</f>
        <v>0</v>
      </c>
      <c r="BH165" s="175" t="n">
        <f aca="false">IF(N165="sníž. přenesená",J165,0)</f>
        <v>0</v>
      </c>
      <c r="BI165" s="175" t="n">
        <f aca="false">IF(N165="nulová",J165,0)</f>
        <v>0</v>
      </c>
      <c r="BJ165" s="3" t="s">
        <v>125</v>
      </c>
      <c r="BK165" s="175" t="n">
        <f aca="false">ROUND(I165*H165,2)</f>
        <v>0</v>
      </c>
      <c r="BL165" s="3" t="s">
        <v>190</v>
      </c>
      <c r="BM165" s="174" t="s">
        <v>252</v>
      </c>
    </row>
    <row r="166" s="27" customFormat="true" ht="24.15" hidden="false" customHeight="true" outlineLevel="0" collapsed="false">
      <c r="A166" s="22"/>
      <c r="B166" s="161"/>
      <c r="C166" s="162" t="s">
        <v>253</v>
      </c>
      <c r="D166" s="162" t="s">
        <v>119</v>
      </c>
      <c r="E166" s="163" t="s">
        <v>254</v>
      </c>
      <c r="F166" s="164" t="s">
        <v>255</v>
      </c>
      <c r="G166" s="165" t="s">
        <v>198</v>
      </c>
      <c r="H166" s="176"/>
      <c r="I166" s="167"/>
      <c r="J166" s="168" t="n">
        <f aca="false">ROUND(I166*H166,2)</f>
        <v>0</v>
      </c>
      <c r="K166" s="169" t="s">
        <v>123</v>
      </c>
      <c r="L166" s="23"/>
      <c r="M166" s="170"/>
      <c r="N166" s="171" t="s">
        <v>39</v>
      </c>
      <c r="O166" s="60"/>
      <c r="P166" s="172" t="n">
        <f aca="false">O166*H166</f>
        <v>0</v>
      </c>
      <c r="Q166" s="172" t="n">
        <v>0</v>
      </c>
      <c r="R166" s="172" t="n">
        <f aca="false">Q166*H166</f>
        <v>0</v>
      </c>
      <c r="S166" s="172" t="n">
        <v>0</v>
      </c>
      <c r="T166" s="173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4" t="s">
        <v>190</v>
      </c>
      <c r="AT166" s="174" t="s">
        <v>119</v>
      </c>
      <c r="AU166" s="174" t="s">
        <v>125</v>
      </c>
      <c r="AY166" s="3" t="s">
        <v>116</v>
      </c>
      <c r="BE166" s="175" t="n">
        <f aca="false">IF(N166="základní",J166,0)</f>
        <v>0</v>
      </c>
      <c r="BF166" s="175" t="n">
        <f aca="false">IF(N166="snížená",J166,0)</f>
        <v>0</v>
      </c>
      <c r="BG166" s="175" t="n">
        <f aca="false">IF(N166="zákl. přenesená",J166,0)</f>
        <v>0</v>
      </c>
      <c r="BH166" s="175" t="n">
        <f aca="false">IF(N166="sníž. přenesená",J166,0)</f>
        <v>0</v>
      </c>
      <c r="BI166" s="175" t="n">
        <f aca="false">IF(N166="nulová",J166,0)</f>
        <v>0</v>
      </c>
      <c r="BJ166" s="3" t="s">
        <v>125</v>
      </c>
      <c r="BK166" s="175" t="n">
        <f aca="false">ROUND(I166*H166,2)</f>
        <v>0</v>
      </c>
      <c r="BL166" s="3" t="s">
        <v>190</v>
      </c>
      <c r="BM166" s="174" t="s">
        <v>256</v>
      </c>
    </row>
    <row r="167" s="147" customFormat="true" ht="22.8" hidden="false" customHeight="true" outlineLevel="0" collapsed="false">
      <c r="B167" s="148"/>
      <c r="D167" s="149" t="s">
        <v>72</v>
      </c>
      <c r="E167" s="159" t="s">
        <v>257</v>
      </c>
      <c r="F167" s="159" t="s">
        <v>258</v>
      </c>
      <c r="I167" s="151"/>
      <c r="J167" s="160" t="n">
        <f aca="false">BK167</f>
        <v>0</v>
      </c>
      <c r="L167" s="148"/>
      <c r="M167" s="153"/>
      <c r="N167" s="154"/>
      <c r="O167" s="154"/>
      <c r="P167" s="155" t="n">
        <f aca="false">SUM(P168:P171)</f>
        <v>0</v>
      </c>
      <c r="Q167" s="154"/>
      <c r="R167" s="155" t="n">
        <f aca="false">SUM(R168:R171)</f>
        <v>0.00045</v>
      </c>
      <c r="S167" s="154"/>
      <c r="T167" s="156" t="n">
        <f aca="false">SUM(T168:T171)</f>
        <v>0.13784</v>
      </c>
      <c r="AR167" s="149" t="s">
        <v>125</v>
      </c>
      <c r="AT167" s="157" t="s">
        <v>72</v>
      </c>
      <c r="AU167" s="157" t="s">
        <v>78</v>
      </c>
      <c r="AY167" s="149" t="s">
        <v>116</v>
      </c>
      <c r="BK167" s="158" t="n">
        <f aca="false">SUM(BK168:BK171)</f>
        <v>0</v>
      </c>
    </row>
    <row r="168" s="27" customFormat="true" ht="16.5" hidden="false" customHeight="true" outlineLevel="0" collapsed="false">
      <c r="A168" s="22"/>
      <c r="B168" s="161"/>
      <c r="C168" s="162" t="s">
        <v>259</v>
      </c>
      <c r="D168" s="162" t="s">
        <v>119</v>
      </c>
      <c r="E168" s="163" t="s">
        <v>260</v>
      </c>
      <c r="F168" s="164" t="s">
        <v>261</v>
      </c>
      <c r="G168" s="165" t="s">
        <v>122</v>
      </c>
      <c r="H168" s="166" t="n">
        <v>6.892</v>
      </c>
      <c r="I168" s="167"/>
      <c r="J168" s="168" t="n">
        <f aca="false">ROUND(I168*H168,2)</f>
        <v>0</v>
      </c>
      <c r="K168" s="169" t="s">
        <v>123</v>
      </c>
      <c r="L168" s="23"/>
      <c r="M168" s="170"/>
      <c r="N168" s="171" t="s">
        <v>39</v>
      </c>
      <c r="O168" s="60"/>
      <c r="P168" s="172" t="n">
        <f aca="false">O168*H168</f>
        <v>0</v>
      </c>
      <c r="Q168" s="172" t="n">
        <v>0</v>
      </c>
      <c r="R168" s="172" t="n">
        <f aca="false">Q168*H168</f>
        <v>0</v>
      </c>
      <c r="S168" s="172" t="n">
        <v>0.02</v>
      </c>
      <c r="T168" s="173" t="n">
        <f aca="false">S168*H168</f>
        <v>0.13784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4" t="s">
        <v>190</v>
      </c>
      <c r="AT168" s="174" t="s">
        <v>119</v>
      </c>
      <c r="AU168" s="174" t="s">
        <v>125</v>
      </c>
      <c r="AY168" s="3" t="s">
        <v>116</v>
      </c>
      <c r="BE168" s="175" t="n">
        <f aca="false">IF(N168="základní",J168,0)</f>
        <v>0</v>
      </c>
      <c r="BF168" s="175" t="n">
        <f aca="false">IF(N168="snížená",J168,0)</f>
        <v>0</v>
      </c>
      <c r="BG168" s="175" t="n">
        <f aca="false">IF(N168="zákl. přenesená",J168,0)</f>
        <v>0</v>
      </c>
      <c r="BH168" s="175" t="n">
        <f aca="false">IF(N168="sníž. přenesená",J168,0)</f>
        <v>0</v>
      </c>
      <c r="BI168" s="175" t="n">
        <f aca="false">IF(N168="nulová",J168,0)</f>
        <v>0</v>
      </c>
      <c r="BJ168" s="3" t="s">
        <v>125</v>
      </c>
      <c r="BK168" s="175" t="n">
        <f aca="false">ROUND(I168*H168,2)</f>
        <v>0</v>
      </c>
      <c r="BL168" s="3" t="s">
        <v>190</v>
      </c>
      <c r="BM168" s="174" t="s">
        <v>262</v>
      </c>
    </row>
    <row r="169" s="27" customFormat="true" ht="24.15" hidden="false" customHeight="true" outlineLevel="0" collapsed="false">
      <c r="A169" s="22"/>
      <c r="B169" s="161"/>
      <c r="C169" s="162" t="s">
        <v>263</v>
      </c>
      <c r="D169" s="162" t="s">
        <v>119</v>
      </c>
      <c r="E169" s="163" t="s">
        <v>264</v>
      </c>
      <c r="F169" s="164" t="s">
        <v>265</v>
      </c>
      <c r="G169" s="165" t="s">
        <v>136</v>
      </c>
      <c r="H169" s="166" t="n">
        <v>2</v>
      </c>
      <c r="I169" s="167"/>
      <c r="J169" s="168" t="n">
        <f aca="false">ROUND(I169*H169,2)</f>
        <v>0</v>
      </c>
      <c r="K169" s="164"/>
      <c r="L169" s="23"/>
      <c r="M169" s="170"/>
      <c r="N169" s="171" t="s">
        <v>39</v>
      </c>
      <c r="O169" s="60"/>
      <c r="P169" s="172" t="n">
        <f aca="false">O169*H169</f>
        <v>0</v>
      </c>
      <c r="Q169" s="172" t="n">
        <v>0.00015</v>
      </c>
      <c r="R169" s="172" t="n">
        <f aca="false">Q169*H169</f>
        <v>0.0003</v>
      </c>
      <c r="S169" s="172" t="n">
        <v>0</v>
      </c>
      <c r="T169" s="173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4" t="s">
        <v>190</v>
      </c>
      <c r="AT169" s="174" t="s">
        <v>119</v>
      </c>
      <c r="AU169" s="174" t="s">
        <v>125</v>
      </c>
      <c r="AY169" s="3" t="s">
        <v>116</v>
      </c>
      <c r="BE169" s="175" t="n">
        <f aca="false">IF(N169="základní",J169,0)</f>
        <v>0</v>
      </c>
      <c r="BF169" s="175" t="n">
        <f aca="false">IF(N169="snížená",J169,0)</f>
        <v>0</v>
      </c>
      <c r="BG169" s="175" t="n">
        <f aca="false">IF(N169="zákl. přenesená",J169,0)</f>
        <v>0</v>
      </c>
      <c r="BH169" s="175" t="n">
        <f aca="false">IF(N169="sníž. přenesená",J169,0)</f>
        <v>0</v>
      </c>
      <c r="BI169" s="175" t="n">
        <f aca="false">IF(N169="nulová",J169,0)</f>
        <v>0</v>
      </c>
      <c r="BJ169" s="3" t="s">
        <v>125</v>
      </c>
      <c r="BK169" s="175" t="n">
        <f aca="false">ROUND(I169*H169,2)</f>
        <v>0</v>
      </c>
      <c r="BL169" s="3" t="s">
        <v>190</v>
      </c>
      <c r="BM169" s="174" t="s">
        <v>266</v>
      </c>
    </row>
    <row r="170" s="27" customFormat="true" ht="24.15" hidden="false" customHeight="true" outlineLevel="0" collapsed="false">
      <c r="A170" s="22"/>
      <c r="B170" s="161"/>
      <c r="C170" s="162" t="s">
        <v>267</v>
      </c>
      <c r="D170" s="162" t="s">
        <v>119</v>
      </c>
      <c r="E170" s="163" t="s">
        <v>268</v>
      </c>
      <c r="F170" s="164" t="s">
        <v>269</v>
      </c>
      <c r="G170" s="165" t="s">
        <v>136</v>
      </c>
      <c r="H170" s="166" t="n">
        <v>1</v>
      </c>
      <c r="I170" s="167"/>
      <c r="J170" s="168" t="n">
        <f aca="false">ROUND(I170*H170,2)</f>
        <v>0</v>
      </c>
      <c r="K170" s="164"/>
      <c r="L170" s="23"/>
      <c r="M170" s="170"/>
      <c r="N170" s="171" t="s">
        <v>39</v>
      </c>
      <c r="O170" s="60"/>
      <c r="P170" s="172" t="n">
        <f aca="false">O170*H170</f>
        <v>0</v>
      </c>
      <c r="Q170" s="172" t="n">
        <v>0.00015</v>
      </c>
      <c r="R170" s="172" t="n">
        <f aca="false">Q170*H170</f>
        <v>0.00015</v>
      </c>
      <c r="S170" s="172" t="n">
        <v>0</v>
      </c>
      <c r="T170" s="173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4" t="s">
        <v>190</v>
      </c>
      <c r="AT170" s="174" t="s">
        <v>119</v>
      </c>
      <c r="AU170" s="174" t="s">
        <v>125</v>
      </c>
      <c r="AY170" s="3" t="s">
        <v>116</v>
      </c>
      <c r="BE170" s="175" t="n">
        <f aca="false">IF(N170="základní",J170,0)</f>
        <v>0</v>
      </c>
      <c r="BF170" s="175" t="n">
        <f aca="false">IF(N170="snížená",J170,0)</f>
        <v>0</v>
      </c>
      <c r="BG170" s="175" t="n">
        <f aca="false">IF(N170="zákl. přenesená",J170,0)</f>
        <v>0</v>
      </c>
      <c r="BH170" s="175" t="n">
        <f aca="false">IF(N170="sníž. přenesená",J170,0)</f>
        <v>0</v>
      </c>
      <c r="BI170" s="175" t="n">
        <f aca="false">IF(N170="nulová",J170,0)</f>
        <v>0</v>
      </c>
      <c r="BJ170" s="3" t="s">
        <v>125</v>
      </c>
      <c r="BK170" s="175" t="n">
        <f aca="false">ROUND(I170*H170,2)</f>
        <v>0</v>
      </c>
      <c r="BL170" s="3" t="s">
        <v>190</v>
      </c>
      <c r="BM170" s="174" t="s">
        <v>270</v>
      </c>
    </row>
    <row r="171" s="27" customFormat="true" ht="24.15" hidden="false" customHeight="true" outlineLevel="0" collapsed="false">
      <c r="A171" s="22"/>
      <c r="B171" s="161"/>
      <c r="C171" s="162" t="s">
        <v>271</v>
      </c>
      <c r="D171" s="162" t="s">
        <v>119</v>
      </c>
      <c r="E171" s="163" t="s">
        <v>272</v>
      </c>
      <c r="F171" s="164" t="s">
        <v>273</v>
      </c>
      <c r="G171" s="165" t="s">
        <v>198</v>
      </c>
      <c r="H171" s="176"/>
      <c r="I171" s="167"/>
      <c r="J171" s="168" t="n">
        <f aca="false">ROUND(I171*H171,2)</f>
        <v>0</v>
      </c>
      <c r="K171" s="169" t="s">
        <v>123</v>
      </c>
      <c r="L171" s="23"/>
      <c r="M171" s="170"/>
      <c r="N171" s="171" t="s">
        <v>39</v>
      </c>
      <c r="O171" s="60"/>
      <c r="P171" s="172" t="n">
        <f aca="false">O171*H171</f>
        <v>0</v>
      </c>
      <c r="Q171" s="172" t="n">
        <v>0</v>
      </c>
      <c r="R171" s="172" t="n">
        <f aca="false">Q171*H171</f>
        <v>0</v>
      </c>
      <c r="S171" s="172" t="n">
        <v>0</v>
      </c>
      <c r="T171" s="173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4" t="s">
        <v>190</v>
      </c>
      <c r="AT171" s="174" t="s">
        <v>119</v>
      </c>
      <c r="AU171" s="174" t="s">
        <v>125</v>
      </c>
      <c r="AY171" s="3" t="s">
        <v>116</v>
      </c>
      <c r="BE171" s="175" t="n">
        <f aca="false">IF(N171="základní",J171,0)</f>
        <v>0</v>
      </c>
      <c r="BF171" s="175" t="n">
        <f aca="false">IF(N171="snížená",J171,0)</f>
        <v>0</v>
      </c>
      <c r="BG171" s="175" t="n">
        <f aca="false">IF(N171="zákl. přenesená",J171,0)</f>
        <v>0</v>
      </c>
      <c r="BH171" s="175" t="n">
        <f aca="false">IF(N171="sníž. přenesená",J171,0)</f>
        <v>0</v>
      </c>
      <c r="BI171" s="175" t="n">
        <f aca="false">IF(N171="nulová",J171,0)</f>
        <v>0</v>
      </c>
      <c r="BJ171" s="3" t="s">
        <v>125</v>
      </c>
      <c r="BK171" s="175" t="n">
        <f aca="false">ROUND(I171*H171,2)</f>
        <v>0</v>
      </c>
      <c r="BL171" s="3" t="s">
        <v>190</v>
      </c>
      <c r="BM171" s="174" t="s">
        <v>274</v>
      </c>
    </row>
    <row r="172" s="147" customFormat="true" ht="22.8" hidden="false" customHeight="true" outlineLevel="0" collapsed="false">
      <c r="B172" s="148"/>
      <c r="D172" s="149" t="s">
        <v>72</v>
      </c>
      <c r="E172" s="159" t="s">
        <v>275</v>
      </c>
      <c r="F172" s="159" t="s">
        <v>276</v>
      </c>
      <c r="I172" s="151"/>
      <c r="J172" s="160" t="n">
        <f aca="false">BK172</f>
        <v>0</v>
      </c>
      <c r="L172" s="148"/>
      <c r="M172" s="153"/>
      <c r="N172" s="154"/>
      <c r="O172" s="154"/>
      <c r="P172" s="155" t="n">
        <f aca="false">P173</f>
        <v>0</v>
      </c>
      <c r="Q172" s="154"/>
      <c r="R172" s="155" t="n">
        <f aca="false">R173</f>
        <v>0</v>
      </c>
      <c r="S172" s="154"/>
      <c r="T172" s="156" t="n">
        <f aca="false">T173</f>
        <v>0.38794</v>
      </c>
      <c r="AR172" s="149" t="s">
        <v>125</v>
      </c>
      <c r="AT172" s="157" t="s">
        <v>72</v>
      </c>
      <c r="AU172" s="157" t="s">
        <v>78</v>
      </c>
      <c r="AY172" s="149" t="s">
        <v>116</v>
      </c>
      <c r="BK172" s="158" t="n">
        <f aca="false">BK173</f>
        <v>0</v>
      </c>
    </row>
    <row r="173" s="27" customFormat="true" ht="21.75" hidden="false" customHeight="true" outlineLevel="0" collapsed="false">
      <c r="A173" s="22"/>
      <c r="B173" s="161"/>
      <c r="C173" s="162" t="s">
        <v>277</v>
      </c>
      <c r="D173" s="162" t="s">
        <v>119</v>
      </c>
      <c r="E173" s="163" t="s">
        <v>278</v>
      </c>
      <c r="F173" s="164" t="s">
        <v>279</v>
      </c>
      <c r="G173" s="165" t="s">
        <v>122</v>
      </c>
      <c r="H173" s="166" t="n">
        <v>4.76</v>
      </c>
      <c r="I173" s="167"/>
      <c r="J173" s="168" t="n">
        <f aca="false">ROUND(I173*H173,2)</f>
        <v>0</v>
      </c>
      <c r="K173" s="164"/>
      <c r="L173" s="23"/>
      <c r="M173" s="170"/>
      <c r="N173" s="171" t="s">
        <v>39</v>
      </c>
      <c r="O173" s="60"/>
      <c r="P173" s="172" t="n">
        <f aca="false">O173*H173</f>
        <v>0</v>
      </c>
      <c r="Q173" s="172" t="n">
        <v>0</v>
      </c>
      <c r="R173" s="172" t="n">
        <f aca="false">Q173*H173</f>
        <v>0</v>
      </c>
      <c r="S173" s="172" t="n">
        <v>0.0815</v>
      </c>
      <c r="T173" s="173" t="n">
        <f aca="false">S173*H173</f>
        <v>0.38794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4" t="s">
        <v>190</v>
      </c>
      <c r="AT173" s="174" t="s">
        <v>119</v>
      </c>
      <c r="AU173" s="174" t="s">
        <v>125</v>
      </c>
      <c r="AY173" s="3" t="s">
        <v>116</v>
      </c>
      <c r="BE173" s="175" t="n">
        <f aca="false">IF(N173="základní",J173,0)</f>
        <v>0</v>
      </c>
      <c r="BF173" s="175" t="n">
        <f aca="false">IF(N173="snížená",J173,0)</f>
        <v>0</v>
      </c>
      <c r="BG173" s="175" t="n">
        <f aca="false">IF(N173="zákl. přenesená",J173,0)</f>
        <v>0</v>
      </c>
      <c r="BH173" s="175" t="n">
        <f aca="false">IF(N173="sníž. přenesená",J173,0)</f>
        <v>0</v>
      </c>
      <c r="BI173" s="175" t="n">
        <f aca="false">IF(N173="nulová",J173,0)</f>
        <v>0</v>
      </c>
      <c r="BJ173" s="3" t="s">
        <v>125</v>
      </c>
      <c r="BK173" s="175" t="n">
        <f aca="false">ROUND(I173*H173,2)</f>
        <v>0</v>
      </c>
      <c r="BL173" s="3" t="s">
        <v>190</v>
      </c>
      <c r="BM173" s="174" t="s">
        <v>280</v>
      </c>
    </row>
    <row r="174" s="147" customFormat="true" ht="22.8" hidden="false" customHeight="true" outlineLevel="0" collapsed="false">
      <c r="B174" s="148"/>
      <c r="D174" s="149" t="s">
        <v>72</v>
      </c>
      <c r="E174" s="159" t="s">
        <v>281</v>
      </c>
      <c r="F174" s="159" t="s">
        <v>282</v>
      </c>
      <c r="I174" s="151"/>
      <c r="J174" s="160" t="n">
        <f aca="false">BK174</f>
        <v>0</v>
      </c>
      <c r="L174" s="148"/>
      <c r="M174" s="153"/>
      <c r="N174" s="154"/>
      <c r="O174" s="154"/>
      <c r="P174" s="155" t="n">
        <f aca="false">SUM(P175:P176)</f>
        <v>0</v>
      </c>
      <c r="Q174" s="154"/>
      <c r="R174" s="155" t="n">
        <f aca="false">SUM(R175:R176)</f>
        <v>0.00348</v>
      </c>
      <c r="S174" s="154"/>
      <c r="T174" s="156" t="n">
        <f aca="false">SUM(T175:T176)</f>
        <v>0</v>
      </c>
      <c r="AR174" s="149" t="s">
        <v>125</v>
      </c>
      <c r="AT174" s="157" t="s">
        <v>72</v>
      </c>
      <c r="AU174" s="157" t="s">
        <v>78</v>
      </c>
      <c r="AY174" s="149" t="s">
        <v>116</v>
      </c>
      <c r="BK174" s="158" t="n">
        <f aca="false">SUM(BK175:BK176)</f>
        <v>0</v>
      </c>
    </row>
    <row r="175" s="27" customFormat="true" ht="16.5" hidden="false" customHeight="true" outlineLevel="0" collapsed="false">
      <c r="A175" s="22"/>
      <c r="B175" s="161"/>
      <c r="C175" s="162" t="s">
        <v>283</v>
      </c>
      <c r="D175" s="162" t="s">
        <v>119</v>
      </c>
      <c r="E175" s="163" t="s">
        <v>284</v>
      </c>
      <c r="F175" s="164" t="s">
        <v>285</v>
      </c>
      <c r="G175" s="165" t="s">
        <v>136</v>
      </c>
      <c r="H175" s="166" t="n">
        <v>8</v>
      </c>
      <c r="I175" s="167"/>
      <c r="J175" s="168" t="n">
        <f aca="false">ROUND(I175*H175,2)</f>
        <v>0</v>
      </c>
      <c r="K175" s="164"/>
      <c r="L175" s="23"/>
      <c r="M175" s="170"/>
      <c r="N175" s="171" t="s">
        <v>39</v>
      </c>
      <c r="O175" s="60"/>
      <c r="P175" s="172" t="n">
        <f aca="false">O175*H175</f>
        <v>0</v>
      </c>
      <c r="Q175" s="172" t="n">
        <v>0.00029</v>
      </c>
      <c r="R175" s="172" t="n">
        <f aca="false">Q175*H175</f>
        <v>0.00232</v>
      </c>
      <c r="S175" s="172" t="n">
        <v>0</v>
      </c>
      <c r="T175" s="173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4" t="s">
        <v>190</v>
      </c>
      <c r="AT175" s="174" t="s">
        <v>119</v>
      </c>
      <c r="AU175" s="174" t="s">
        <v>125</v>
      </c>
      <c r="AY175" s="3" t="s">
        <v>116</v>
      </c>
      <c r="BE175" s="175" t="n">
        <f aca="false">IF(N175="základní",J175,0)</f>
        <v>0</v>
      </c>
      <c r="BF175" s="175" t="n">
        <f aca="false">IF(N175="snížená",J175,0)</f>
        <v>0</v>
      </c>
      <c r="BG175" s="175" t="n">
        <f aca="false">IF(N175="zákl. přenesená",J175,0)</f>
        <v>0</v>
      </c>
      <c r="BH175" s="175" t="n">
        <f aca="false">IF(N175="sníž. přenesená",J175,0)</f>
        <v>0</v>
      </c>
      <c r="BI175" s="175" t="n">
        <f aca="false">IF(N175="nulová",J175,0)</f>
        <v>0</v>
      </c>
      <c r="BJ175" s="3" t="s">
        <v>125</v>
      </c>
      <c r="BK175" s="175" t="n">
        <f aca="false">ROUND(I175*H175,2)</f>
        <v>0</v>
      </c>
      <c r="BL175" s="3" t="s">
        <v>190</v>
      </c>
      <c r="BM175" s="174" t="s">
        <v>286</v>
      </c>
    </row>
    <row r="176" s="27" customFormat="true" ht="16.5" hidden="false" customHeight="true" outlineLevel="0" collapsed="false">
      <c r="A176" s="22"/>
      <c r="B176" s="161"/>
      <c r="C176" s="162" t="s">
        <v>287</v>
      </c>
      <c r="D176" s="162" t="s">
        <v>119</v>
      </c>
      <c r="E176" s="163" t="s">
        <v>288</v>
      </c>
      <c r="F176" s="164" t="s">
        <v>285</v>
      </c>
      <c r="G176" s="165" t="s">
        <v>136</v>
      </c>
      <c r="H176" s="166" t="n">
        <v>4</v>
      </c>
      <c r="I176" s="167"/>
      <c r="J176" s="168" t="n">
        <f aca="false">ROUND(I176*H176,2)</f>
        <v>0</v>
      </c>
      <c r="K176" s="164"/>
      <c r="L176" s="23"/>
      <c r="M176" s="170"/>
      <c r="N176" s="171" t="s">
        <v>39</v>
      </c>
      <c r="O176" s="60"/>
      <c r="P176" s="172" t="n">
        <f aca="false">O176*H176</f>
        <v>0</v>
      </c>
      <c r="Q176" s="172" t="n">
        <v>0.00029</v>
      </c>
      <c r="R176" s="172" t="n">
        <f aca="false">Q176*H176</f>
        <v>0.00116</v>
      </c>
      <c r="S176" s="172" t="n">
        <v>0</v>
      </c>
      <c r="T176" s="173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4" t="s">
        <v>190</v>
      </c>
      <c r="AT176" s="174" t="s">
        <v>119</v>
      </c>
      <c r="AU176" s="174" t="s">
        <v>125</v>
      </c>
      <c r="AY176" s="3" t="s">
        <v>116</v>
      </c>
      <c r="BE176" s="175" t="n">
        <f aca="false">IF(N176="základní",J176,0)</f>
        <v>0</v>
      </c>
      <c r="BF176" s="175" t="n">
        <f aca="false">IF(N176="snížená",J176,0)</f>
        <v>0</v>
      </c>
      <c r="BG176" s="175" t="n">
        <f aca="false">IF(N176="zákl. přenesená",J176,0)</f>
        <v>0</v>
      </c>
      <c r="BH176" s="175" t="n">
        <f aca="false">IF(N176="sníž. přenesená",J176,0)</f>
        <v>0</v>
      </c>
      <c r="BI176" s="175" t="n">
        <f aca="false">IF(N176="nulová",J176,0)</f>
        <v>0</v>
      </c>
      <c r="BJ176" s="3" t="s">
        <v>125</v>
      </c>
      <c r="BK176" s="175" t="n">
        <f aca="false">ROUND(I176*H176,2)</f>
        <v>0</v>
      </c>
      <c r="BL176" s="3" t="s">
        <v>190</v>
      </c>
      <c r="BM176" s="174" t="s">
        <v>289</v>
      </c>
    </row>
    <row r="177" s="147" customFormat="true" ht="25.9" hidden="false" customHeight="true" outlineLevel="0" collapsed="false">
      <c r="B177" s="148"/>
      <c r="D177" s="149" t="s">
        <v>72</v>
      </c>
      <c r="E177" s="150" t="s">
        <v>290</v>
      </c>
      <c r="F177" s="150" t="s">
        <v>291</v>
      </c>
      <c r="I177" s="151"/>
      <c r="J177" s="152" t="n">
        <f aca="false">BK177</f>
        <v>0</v>
      </c>
      <c r="L177" s="148"/>
      <c r="M177" s="153"/>
      <c r="N177" s="154"/>
      <c r="O177" s="154"/>
      <c r="P177" s="155" t="n">
        <f aca="false">P178+P180+P182</f>
        <v>0</v>
      </c>
      <c r="Q177" s="154"/>
      <c r="R177" s="155" t="n">
        <f aca="false">R178+R180+R182</f>
        <v>0</v>
      </c>
      <c r="S177" s="154"/>
      <c r="T177" s="156" t="n">
        <f aca="false">T178+T180+T182</f>
        <v>0</v>
      </c>
      <c r="AR177" s="149" t="s">
        <v>138</v>
      </c>
      <c r="AT177" s="157" t="s">
        <v>72</v>
      </c>
      <c r="AU177" s="157" t="s">
        <v>73</v>
      </c>
      <c r="AY177" s="149" t="s">
        <v>116</v>
      </c>
      <c r="BK177" s="158" t="n">
        <f aca="false">BK178+BK180+BK182</f>
        <v>0</v>
      </c>
    </row>
    <row r="178" s="147" customFormat="true" ht="22.8" hidden="false" customHeight="true" outlineLevel="0" collapsed="false">
      <c r="B178" s="148"/>
      <c r="D178" s="149" t="s">
        <v>72</v>
      </c>
      <c r="E178" s="159" t="s">
        <v>292</v>
      </c>
      <c r="F178" s="159" t="s">
        <v>293</v>
      </c>
      <c r="I178" s="151"/>
      <c r="J178" s="160" t="n">
        <f aca="false">BK178</f>
        <v>0</v>
      </c>
      <c r="L178" s="148"/>
      <c r="M178" s="153"/>
      <c r="N178" s="154"/>
      <c r="O178" s="154"/>
      <c r="P178" s="155" t="n">
        <f aca="false">P179</f>
        <v>0</v>
      </c>
      <c r="Q178" s="154"/>
      <c r="R178" s="155" t="n">
        <f aca="false">R179</f>
        <v>0</v>
      </c>
      <c r="S178" s="154"/>
      <c r="T178" s="156" t="n">
        <f aca="false">T179</f>
        <v>0</v>
      </c>
      <c r="AR178" s="149" t="s">
        <v>138</v>
      </c>
      <c r="AT178" s="157" t="s">
        <v>72</v>
      </c>
      <c r="AU178" s="157" t="s">
        <v>78</v>
      </c>
      <c r="AY178" s="149" t="s">
        <v>116</v>
      </c>
      <c r="BK178" s="158" t="n">
        <f aca="false">BK179</f>
        <v>0</v>
      </c>
    </row>
    <row r="179" s="27" customFormat="true" ht="16.5" hidden="false" customHeight="true" outlineLevel="0" collapsed="false">
      <c r="A179" s="22"/>
      <c r="B179" s="161"/>
      <c r="C179" s="162" t="s">
        <v>294</v>
      </c>
      <c r="D179" s="162" t="s">
        <v>119</v>
      </c>
      <c r="E179" s="163" t="s">
        <v>295</v>
      </c>
      <c r="F179" s="164" t="s">
        <v>296</v>
      </c>
      <c r="G179" s="165" t="s">
        <v>297</v>
      </c>
      <c r="H179" s="166" t="n">
        <v>1</v>
      </c>
      <c r="I179" s="167"/>
      <c r="J179" s="168" t="n">
        <f aca="false">ROUND(I179*H179,2)</f>
        <v>0</v>
      </c>
      <c r="K179" s="169" t="s">
        <v>123</v>
      </c>
      <c r="L179" s="23"/>
      <c r="M179" s="170"/>
      <c r="N179" s="171" t="s">
        <v>39</v>
      </c>
      <c r="O179" s="60"/>
      <c r="P179" s="172" t="n">
        <f aca="false">O179*H179</f>
        <v>0</v>
      </c>
      <c r="Q179" s="172" t="n">
        <v>0</v>
      </c>
      <c r="R179" s="172" t="n">
        <f aca="false">Q179*H179</f>
        <v>0</v>
      </c>
      <c r="S179" s="172" t="n">
        <v>0</v>
      </c>
      <c r="T179" s="173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4" t="s">
        <v>298</v>
      </c>
      <c r="AT179" s="174" t="s">
        <v>119</v>
      </c>
      <c r="AU179" s="174" t="s">
        <v>125</v>
      </c>
      <c r="AY179" s="3" t="s">
        <v>116</v>
      </c>
      <c r="BE179" s="175" t="n">
        <f aca="false">IF(N179="základní",J179,0)</f>
        <v>0</v>
      </c>
      <c r="BF179" s="175" t="n">
        <f aca="false">IF(N179="snížená",J179,0)</f>
        <v>0</v>
      </c>
      <c r="BG179" s="175" t="n">
        <f aca="false">IF(N179="zákl. přenesená",J179,0)</f>
        <v>0</v>
      </c>
      <c r="BH179" s="175" t="n">
        <f aca="false">IF(N179="sníž. přenesená",J179,0)</f>
        <v>0</v>
      </c>
      <c r="BI179" s="175" t="n">
        <f aca="false">IF(N179="nulová",J179,0)</f>
        <v>0</v>
      </c>
      <c r="BJ179" s="3" t="s">
        <v>125</v>
      </c>
      <c r="BK179" s="175" t="n">
        <f aca="false">ROUND(I179*H179,2)</f>
        <v>0</v>
      </c>
      <c r="BL179" s="3" t="s">
        <v>298</v>
      </c>
      <c r="BM179" s="174" t="s">
        <v>299</v>
      </c>
    </row>
    <row r="180" s="147" customFormat="true" ht="22.8" hidden="false" customHeight="true" outlineLevel="0" collapsed="false">
      <c r="B180" s="148"/>
      <c r="D180" s="149" t="s">
        <v>72</v>
      </c>
      <c r="E180" s="159" t="s">
        <v>300</v>
      </c>
      <c r="F180" s="159" t="s">
        <v>301</v>
      </c>
      <c r="I180" s="151"/>
      <c r="J180" s="160" t="n">
        <f aca="false">BK180</f>
        <v>0</v>
      </c>
      <c r="L180" s="148"/>
      <c r="M180" s="153"/>
      <c r="N180" s="154"/>
      <c r="O180" s="154"/>
      <c r="P180" s="155" t="n">
        <f aca="false">P181</f>
        <v>0</v>
      </c>
      <c r="Q180" s="154"/>
      <c r="R180" s="155" t="n">
        <f aca="false">R181</f>
        <v>0</v>
      </c>
      <c r="S180" s="154"/>
      <c r="T180" s="156" t="n">
        <f aca="false">T181</f>
        <v>0</v>
      </c>
      <c r="AR180" s="149" t="s">
        <v>138</v>
      </c>
      <c r="AT180" s="157" t="s">
        <v>72</v>
      </c>
      <c r="AU180" s="157" t="s">
        <v>78</v>
      </c>
      <c r="AY180" s="149" t="s">
        <v>116</v>
      </c>
      <c r="BK180" s="158" t="n">
        <f aca="false">BK181</f>
        <v>0</v>
      </c>
    </row>
    <row r="181" s="27" customFormat="true" ht="16.5" hidden="false" customHeight="true" outlineLevel="0" collapsed="false">
      <c r="A181" s="22"/>
      <c r="B181" s="161"/>
      <c r="C181" s="162" t="s">
        <v>302</v>
      </c>
      <c r="D181" s="162" t="s">
        <v>119</v>
      </c>
      <c r="E181" s="163" t="s">
        <v>303</v>
      </c>
      <c r="F181" s="164" t="s">
        <v>304</v>
      </c>
      <c r="G181" s="165" t="s">
        <v>297</v>
      </c>
      <c r="H181" s="166" t="n">
        <v>1</v>
      </c>
      <c r="I181" s="167"/>
      <c r="J181" s="168" t="n">
        <f aca="false">ROUND(I181*H181,2)</f>
        <v>0</v>
      </c>
      <c r="K181" s="169" t="s">
        <v>123</v>
      </c>
      <c r="L181" s="23"/>
      <c r="M181" s="170"/>
      <c r="N181" s="171" t="s">
        <v>39</v>
      </c>
      <c r="O181" s="60"/>
      <c r="P181" s="172" t="n">
        <f aca="false">O181*H181</f>
        <v>0</v>
      </c>
      <c r="Q181" s="172" t="n">
        <v>0</v>
      </c>
      <c r="R181" s="172" t="n">
        <f aca="false">Q181*H181</f>
        <v>0</v>
      </c>
      <c r="S181" s="172" t="n">
        <v>0</v>
      </c>
      <c r="T181" s="173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4" t="s">
        <v>298</v>
      </c>
      <c r="AT181" s="174" t="s">
        <v>119</v>
      </c>
      <c r="AU181" s="174" t="s">
        <v>125</v>
      </c>
      <c r="AY181" s="3" t="s">
        <v>116</v>
      </c>
      <c r="BE181" s="175" t="n">
        <f aca="false">IF(N181="základní",J181,0)</f>
        <v>0</v>
      </c>
      <c r="BF181" s="175" t="n">
        <f aca="false">IF(N181="snížená",J181,0)</f>
        <v>0</v>
      </c>
      <c r="BG181" s="175" t="n">
        <f aca="false">IF(N181="zákl. přenesená",J181,0)</f>
        <v>0</v>
      </c>
      <c r="BH181" s="175" t="n">
        <f aca="false">IF(N181="sníž. přenesená",J181,0)</f>
        <v>0</v>
      </c>
      <c r="BI181" s="175" t="n">
        <f aca="false">IF(N181="nulová",J181,0)</f>
        <v>0</v>
      </c>
      <c r="BJ181" s="3" t="s">
        <v>125</v>
      </c>
      <c r="BK181" s="175" t="n">
        <f aca="false">ROUND(I181*H181,2)</f>
        <v>0</v>
      </c>
      <c r="BL181" s="3" t="s">
        <v>298</v>
      </c>
      <c r="BM181" s="174" t="s">
        <v>305</v>
      </c>
    </row>
    <row r="182" s="147" customFormat="true" ht="22.8" hidden="false" customHeight="true" outlineLevel="0" collapsed="false">
      <c r="B182" s="148"/>
      <c r="D182" s="149" t="s">
        <v>72</v>
      </c>
      <c r="E182" s="159" t="s">
        <v>306</v>
      </c>
      <c r="F182" s="159" t="s">
        <v>307</v>
      </c>
      <c r="I182" s="151"/>
      <c r="J182" s="160" t="n">
        <f aca="false">BK182</f>
        <v>0</v>
      </c>
      <c r="L182" s="148"/>
      <c r="M182" s="153"/>
      <c r="N182" s="154"/>
      <c r="O182" s="154"/>
      <c r="P182" s="155" t="n">
        <f aca="false">P183</f>
        <v>0</v>
      </c>
      <c r="Q182" s="154"/>
      <c r="R182" s="155" t="n">
        <f aca="false">R183</f>
        <v>0</v>
      </c>
      <c r="S182" s="154"/>
      <c r="T182" s="156" t="n">
        <f aca="false">T183</f>
        <v>0</v>
      </c>
      <c r="AR182" s="149" t="s">
        <v>138</v>
      </c>
      <c r="AT182" s="157" t="s">
        <v>72</v>
      </c>
      <c r="AU182" s="157" t="s">
        <v>78</v>
      </c>
      <c r="AY182" s="149" t="s">
        <v>116</v>
      </c>
      <c r="BK182" s="158" t="n">
        <f aca="false">BK183</f>
        <v>0</v>
      </c>
    </row>
    <row r="183" s="27" customFormat="true" ht="16.5" hidden="false" customHeight="true" outlineLevel="0" collapsed="false">
      <c r="A183" s="22"/>
      <c r="B183" s="161"/>
      <c r="C183" s="162" t="s">
        <v>308</v>
      </c>
      <c r="D183" s="162" t="s">
        <v>119</v>
      </c>
      <c r="E183" s="163" t="s">
        <v>309</v>
      </c>
      <c r="F183" s="164" t="s">
        <v>310</v>
      </c>
      <c r="G183" s="165" t="s">
        <v>297</v>
      </c>
      <c r="H183" s="166" t="n">
        <v>1</v>
      </c>
      <c r="I183" s="167"/>
      <c r="J183" s="168" t="n">
        <f aca="false">ROUND(I183*H183,2)</f>
        <v>0</v>
      </c>
      <c r="K183" s="169" t="s">
        <v>123</v>
      </c>
      <c r="L183" s="23"/>
      <c r="M183" s="177"/>
      <c r="N183" s="178" t="s">
        <v>39</v>
      </c>
      <c r="O183" s="179"/>
      <c r="P183" s="180" t="n">
        <f aca="false">O183*H183</f>
        <v>0</v>
      </c>
      <c r="Q183" s="180" t="n">
        <v>0</v>
      </c>
      <c r="R183" s="180" t="n">
        <f aca="false">Q183*H183</f>
        <v>0</v>
      </c>
      <c r="S183" s="180" t="n">
        <v>0</v>
      </c>
      <c r="T183" s="18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4" t="s">
        <v>298</v>
      </c>
      <c r="AT183" s="174" t="s">
        <v>119</v>
      </c>
      <c r="AU183" s="174" t="s">
        <v>125</v>
      </c>
      <c r="AY183" s="3" t="s">
        <v>116</v>
      </c>
      <c r="BE183" s="175" t="n">
        <f aca="false">IF(N183="základní",J183,0)</f>
        <v>0</v>
      </c>
      <c r="BF183" s="175" t="n">
        <f aca="false">IF(N183="snížená",J183,0)</f>
        <v>0</v>
      </c>
      <c r="BG183" s="175" t="n">
        <f aca="false">IF(N183="zákl. přenesená",J183,0)</f>
        <v>0</v>
      </c>
      <c r="BH183" s="175" t="n">
        <f aca="false">IF(N183="sníž. přenesená",J183,0)</f>
        <v>0</v>
      </c>
      <c r="BI183" s="175" t="n">
        <f aca="false">IF(N183="nulová",J183,0)</f>
        <v>0</v>
      </c>
      <c r="BJ183" s="3" t="s">
        <v>125</v>
      </c>
      <c r="BK183" s="175" t="n">
        <f aca="false">ROUND(I183*H183,2)</f>
        <v>0</v>
      </c>
      <c r="BL183" s="3" t="s">
        <v>298</v>
      </c>
      <c r="BM183" s="174" t="s">
        <v>311</v>
      </c>
    </row>
    <row r="184" s="27" customFormat="true" ht="6.95" hidden="false" customHeight="true" outlineLevel="0" collapsed="false">
      <c r="A184" s="22"/>
      <c r="B184" s="44"/>
      <c r="C184" s="45"/>
      <c r="D184" s="45"/>
      <c r="E184" s="45"/>
      <c r="F184" s="45"/>
      <c r="G184" s="45"/>
      <c r="H184" s="45"/>
      <c r="I184" s="45"/>
      <c r="J184" s="45"/>
      <c r="K184" s="45"/>
      <c r="L184" s="23"/>
      <c r="M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</row>
  </sheetData>
  <autoFilter ref="C126:K183"/>
  <mergeCells count="6">
    <mergeCell ref="L2:V2"/>
    <mergeCell ref="E7:H7"/>
    <mergeCell ref="E16:H16"/>
    <mergeCell ref="E25:H25"/>
    <mergeCell ref="E85:H85"/>
    <mergeCell ref="E119:H119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LibreOffice/7.3.7.2$Windows_X86_64 LibreOffice_project/e114eadc50a9ff8d8c8a0567d6da8f454beeb84f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2023-01-28T17:28:17Z</dcterms:created>
  <dc:creator>Eva-TOSH\Eva</dc:creator>
  <dc:description/>
  <dc:language>cs-CZ</dc:language>
  <cp:lastModifiedBy/>
  <dcterms:modified xsi:type="dcterms:W3CDTF">2023-01-28T18:34:31Z</dcterms:modified>
  <cp:revision>1</cp:revision>
  <dc:subject/>
  <dc:title/>
</cp:coreProperties>
</file>